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24_Menesa parskati\Lieta 8-17.12.2\VK_Menesis_publicesanai\Decembris\"/>
    </mc:Choice>
  </mc:AlternateContent>
  <bookViews>
    <workbookView xWindow="0" yWindow="0" windowWidth="19180" windowHeight="6460" tabRatio="824"/>
  </bookViews>
  <sheets>
    <sheet name="saturs" sheetId="25" r:id="rId1"/>
    <sheet name="1.p." sheetId="65" r:id="rId2"/>
    <sheet name="1.tab." sheetId="76" r:id="rId3"/>
    <sheet name="2.tab." sheetId="54" r:id="rId4"/>
    <sheet name="3.tab." sheetId="80" r:id="rId5"/>
    <sheet name="4.tab." sheetId="77" r:id="rId6"/>
    <sheet name="5.tab." sheetId="57" r:id="rId7"/>
    <sheet name="6.tab." sheetId="58" r:id="rId8"/>
    <sheet name="7.tab." sheetId="59" r:id="rId9"/>
    <sheet name="8.tab." sheetId="60" r:id="rId10"/>
  </sheets>
  <externalReferences>
    <externalReference r:id="rId11"/>
    <externalReference r:id="rId12"/>
    <externalReference r:id="rId13"/>
  </externalReferences>
  <definedNames>
    <definedName name="___________xlnm.Print_Area_1">#REF!</definedName>
    <definedName name="___________xlnm.Print_Area_2">#REF!</definedName>
    <definedName name="___________xlnm.Print_Area_3">#REF!</definedName>
    <definedName name="___________xlnm.Print_Titles_1">#REF!</definedName>
    <definedName name="__________xlnm.Print_Area_1">#REF!</definedName>
    <definedName name="__________xlnm.Print_Area_2">#REF!</definedName>
    <definedName name="__________xlnm.Print_Area_3">#REF!</definedName>
    <definedName name="__________xlnm.Print_Titles_1">#REF!</definedName>
    <definedName name="_________xlnm.Print_Area_2">#REF!</definedName>
    <definedName name="_________xlnm.Print_Area_3">#REF!</definedName>
    <definedName name="________xlnm.Print_Area_2">#REF!</definedName>
    <definedName name="________xlnm.Print_Area_3">#REF!</definedName>
    <definedName name="_______xlnm.Print_Area_1">#REF!</definedName>
    <definedName name="_______xlnm.Print_Area_2">#REF!</definedName>
    <definedName name="_______xlnm.Print_Area_3">#REF!</definedName>
    <definedName name="______xlnm.Print_Area_1">#REF!</definedName>
    <definedName name="______xlnm.Print_Area_2">#REF!</definedName>
    <definedName name="______xlnm.Print_Area_3">#REF!</definedName>
    <definedName name="______xlnm.Print_Titles_1">#REF!</definedName>
    <definedName name="_____xlnm.Print_Area_1">#REF!</definedName>
    <definedName name="_____xlnm.Print_Area_2">#REF!</definedName>
    <definedName name="_____xlnm.Print_Area_3">#REF!</definedName>
    <definedName name="_____xlnm.Print_Titles_1">#REF!</definedName>
    <definedName name="____xlnm.Print_Area_1">#REF!</definedName>
    <definedName name="____xlnm.Print_Area_2">#REF!</definedName>
    <definedName name="____xlnm.Print_Area_3">#REF!</definedName>
    <definedName name="____xlnm.Print_Titles_1">#REF!</definedName>
    <definedName name="___xlnm.Print_Area_1">#REF!</definedName>
    <definedName name="___xlnm.Print_Area_2">#REF!</definedName>
    <definedName name="___xlnm.Print_Area_3">#REF!</definedName>
    <definedName name="___xlnm.Print_Titles_1">#REF!</definedName>
    <definedName name="__xlnm.Print_Area_1">#REF!</definedName>
    <definedName name="__xlnm.Print_Area_2">#REF!</definedName>
    <definedName name="__xlnm.Print_Area_3">#REF!</definedName>
    <definedName name="__xlnm.Print_Titles_1">#REF!</definedName>
    <definedName name="Excel_BuiltIn_Print_Titles">#REF!</definedName>
    <definedName name="Excel_BuiltIn_Print_Titles_1">#REF!</definedName>
    <definedName name="_xlnm.Print_Area" localSheetId="0">saturs!$A$1:$D$15</definedName>
    <definedName name="_xlnm.Print_Titles" localSheetId="1">'1.p.'!$5:$7</definedName>
    <definedName name="_xlnm.Print_Titles" localSheetId="2">'1.tab.'!$5:$7</definedName>
    <definedName name="_xlnm.Print_Titles" localSheetId="3">'2.tab.'!$5:$7</definedName>
    <definedName name="_xlnm.Print_Titles" localSheetId="4">'3.tab.'!$5:$7</definedName>
    <definedName name="_xlnm.Print_Titles" localSheetId="5">'4.tab.'!$5:$7</definedName>
    <definedName name="_xlnm.Print_Titles" localSheetId="8">'7.tab.'!$5:$7</definedName>
    <definedName name="_xlnm.Print_Titles" localSheetId="9">'8.tab.'!$5:$7</definedName>
    <definedName name="Z_81EB1DB6_89AB_4045_90FA_EF2BA7E792F9_.wvu.PrintArea">#REF!</definedName>
    <definedName name="Z_F1F489B9_0F61_4F1F_A151_75EF77465344_.wvu.PrintArea">#REF!</definedName>
    <definedName name="Z_F1F489B9_0F61_4F1F_A151_75EF77465344_.wvu.PrintTitles">#REF!</definedName>
  </definedNames>
  <calcPr calcId="162913"/>
</workbook>
</file>

<file path=xl/calcChain.xml><?xml version="1.0" encoding="utf-8"?>
<calcChain xmlns="http://schemas.openxmlformats.org/spreadsheetml/2006/main">
  <c r="E1814" i="60" l="1"/>
  <c r="E1848" i="60" s="1"/>
  <c r="C1814" i="60"/>
  <c r="C1848" i="60" s="1"/>
  <c r="C1810" i="60"/>
  <c r="E1768" i="60"/>
  <c r="E1807" i="60" s="1"/>
  <c r="C1768" i="60"/>
  <c r="C1807" i="60" s="1"/>
  <c r="E177" i="60"/>
  <c r="C177" i="60"/>
  <c r="B177" i="60"/>
  <c r="E176" i="60"/>
  <c r="C176" i="60"/>
  <c r="B176" i="60"/>
  <c r="E175" i="60"/>
  <c r="C175" i="60"/>
  <c r="B175" i="60"/>
  <c r="E148" i="60"/>
  <c r="C148" i="60"/>
  <c r="B148" i="60"/>
  <c r="E146" i="60"/>
  <c r="C146" i="60"/>
  <c r="B146" i="60"/>
  <c r="E133" i="60"/>
  <c r="C133" i="60"/>
  <c r="E131" i="60"/>
  <c r="C131" i="60"/>
  <c r="B131" i="60"/>
  <c r="E125" i="60"/>
  <c r="C125" i="60"/>
  <c r="E122" i="60"/>
  <c r="C122" i="60"/>
  <c r="E121" i="60"/>
  <c r="C121" i="60"/>
  <c r="E81" i="60"/>
  <c r="E80" i="60"/>
  <c r="E77" i="60"/>
  <c r="C77" i="60"/>
  <c r="D131" i="60" l="1"/>
  <c r="F61" i="77"/>
  <c r="F60" i="77"/>
  <c r="F59" i="77"/>
  <c r="F58" i="77"/>
  <c r="F56" i="77"/>
  <c r="F53" i="77"/>
  <c r="F52" i="77"/>
  <c r="F51" i="77"/>
  <c r="F50" i="77"/>
  <c r="F47" i="77"/>
  <c r="F46" i="77"/>
  <c r="F45" i="77"/>
  <c r="F44" i="77"/>
  <c r="F43" i="77"/>
  <c r="F42" i="77"/>
  <c r="F41" i="77"/>
  <c r="F40" i="77"/>
  <c r="F39" i="77"/>
  <c r="F38" i="77"/>
  <c r="F30" i="77"/>
  <c r="F28" i="77"/>
  <c r="F27" i="77"/>
  <c r="F22" i="77"/>
  <c r="F19" i="77"/>
  <c r="F18" i="77"/>
  <c r="F17" i="77"/>
  <c r="F16" i="77"/>
  <c r="F15" i="77"/>
  <c r="F14" i="77"/>
  <c r="F13" i="77"/>
  <c r="F12" i="77"/>
  <c r="F11" i="77"/>
  <c r="F10" i="77"/>
  <c r="F9" i="77"/>
  <c r="F8" i="77"/>
  <c r="D38" i="57" l="1"/>
  <c r="D37" i="57"/>
  <c r="D36" i="57"/>
  <c r="D35" i="57"/>
  <c r="D34" i="57"/>
  <c r="D33" i="57"/>
  <c r="D32" i="57"/>
  <c r="C31" i="57"/>
  <c r="D31" i="57" s="1"/>
  <c r="C29" i="57"/>
  <c r="D27" i="57"/>
  <c r="C26" i="57"/>
  <c r="C25" i="57" s="1"/>
  <c r="D25" i="57" s="1"/>
  <c r="D24" i="57"/>
  <c r="D23" i="57"/>
  <c r="C22" i="57"/>
  <c r="D22" i="57" s="1"/>
  <c r="D21" i="57"/>
  <c r="D20" i="57"/>
  <c r="D19" i="57"/>
  <c r="C18" i="57"/>
  <c r="D17" i="57"/>
  <c r="D16" i="57"/>
  <c r="C15" i="57"/>
  <c r="D15" i="57" s="1"/>
  <c r="D11" i="57"/>
  <c r="D10" i="57"/>
  <c r="C9" i="57"/>
  <c r="D9" i="57" s="1"/>
  <c r="C14" i="57" l="1"/>
  <c r="C8" i="57"/>
  <c r="D14" i="57"/>
  <c r="C13" i="57"/>
  <c r="D8" i="57"/>
  <c r="D26" i="57"/>
  <c r="D18" i="57"/>
  <c r="F113" i="54"/>
  <c r="E113" i="54"/>
  <c r="F112" i="54"/>
  <c r="E112" i="54"/>
  <c r="D110" i="54"/>
  <c r="E110" i="54" s="1"/>
  <c r="C110" i="54"/>
  <c r="D109" i="54"/>
  <c r="E109" i="54" s="1"/>
  <c r="C109" i="54"/>
  <c r="F107" i="54"/>
  <c r="F106" i="54" s="1"/>
  <c r="E107" i="54"/>
  <c r="D106" i="54"/>
  <c r="E106" i="54" s="1"/>
  <c r="C106" i="54"/>
  <c r="F105" i="54"/>
  <c r="E105" i="54"/>
  <c r="F104" i="54"/>
  <c r="E104" i="54"/>
  <c r="D103" i="54"/>
  <c r="E103" i="54" s="1"/>
  <c r="C103" i="54"/>
  <c r="F102" i="54"/>
  <c r="E102" i="54"/>
  <c r="F101" i="54"/>
  <c r="E101" i="54"/>
  <c r="D100" i="54"/>
  <c r="E100" i="54" s="1"/>
  <c r="C100" i="54"/>
  <c r="F99" i="54"/>
  <c r="E99" i="54"/>
  <c r="F98" i="54"/>
  <c r="E98" i="54"/>
  <c r="F97" i="54"/>
  <c r="E97" i="54"/>
  <c r="F96" i="54"/>
  <c r="E96" i="54"/>
  <c r="F95" i="54"/>
  <c r="E95" i="54"/>
  <c r="F94" i="54"/>
  <c r="E94" i="54"/>
  <c r="F93" i="54"/>
  <c r="E93" i="54"/>
  <c r="F92" i="54"/>
  <c r="E92" i="54"/>
  <c r="F91" i="54"/>
  <c r="E91" i="54"/>
  <c r="F90" i="54"/>
  <c r="E90" i="54"/>
  <c r="D89" i="54"/>
  <c r="E89" i="54" s="1"/>
  <c r="C89" i="54"/>
  <c r="F88" i="54"/>
  <c r="E88" i="54"/>
  <c r="F87" i="54"/>
  <c r="E87" i="54"/>
  <c r="F86" i="54"/>
  <c r="E86" i="54"/>
  <c r="F85" i="54"/>
  <c r="E85" i="54"/>
  <c r="F84" i="54"/>
  <c r="E84" i="54"/>
  <c r="F83" i="54"/>
  <c r="E83" i="54"/>
  <c r="F82" i="54"/>
  <c r="E82" i="54"/>
  <c r="F81" i="54"/>
  <c r="E81" i="54"/>
  <c r="F80" i="54"/>
  <c r="E80" i="54"/>
  <c r="F79" i="54"/>
  <c r="E79" i="54"/>
  <c r="F78" i="54"/>
  <c r="E78" i="54"/>
  <c r="F77" i="54"/>
  <c r="E77" i="54"/>
  <c r="F76" i="54"/>
  <c r="E76" i="54"/>
  <c r="F75" i="54"/>
  <c r="E75" i="54"/>
  <c r="F74" i="54"/>
  <c r="E74" i="54"/>
  <c r="D73" i="54"/>
  <c r="E73" i="54" s="1"/>
  <c r="C73" i="54"/>
  <c r="F72" i="54"/>
  <c r="E72" i="54"/>
  <c r="F71" i="54"/>
  <c r="E71" i="54"/>
  <c r="D70" i="54"/>
  <c r="E70" i="54" s="1"/>
  <c r="C70" i="54"/>
  <c r="F69" i="54"/>
  <c r="E69" i="54"/>
  <c r="F68" i="54"/>
  <c r="E68" i="54"/>
  <c r="F67" i="54"/>
  <c r="E67" i="54"/>
  <c r="E66" i="54"/>
  <c r="D66" i="54"/>
  <c r="C66" i="54"/>
  <c r="F65" i="54"/>
  <c r="E65" i="54"/>
  <c r="F64" i="54"/>
  <c r="E64" i="54"/>
  <c r="F63" i="54"/>
  <c r="E63" i="54"/>
  <c r="F62" i="54"/>
  <c r="E62" i="54"/>
  <c r="F61" i="54"/>
  <c r="E61" i="54"/>
  <c r="F60" i="54"/>
  <c r="E60" i="54"/>
  <c r="F59" i="54"/>
  <c r="E59" i="54"/>
  <c r="F58" i="54"/>
  <c r="E58" i="54"/>
  <c r="F57" i="54"/>
  <c r="E57" i="54"/>
  <c r="F56" i="54"/>
  <c r="E56" i="54"/>
  <c r="F55" i="54"/>
  <c r="E55" i="54"/>
  <c r="F54" i="54"/>
  <c r="E54" i="54"/>
  <c r="D53" i="54"/>
  <c r="E53" i="54" s="1"/>
  <c r="C53" i="54"/>
  <c r="F52" i="54"/>
  <c r="F51" i="54"/>
  <c r="E51" i="54"/>
  <c r="D50" i="54"/>
  <c r="E50" i="54" s="1"/>
  <c r="C50" i="54"/>
  <c r="F49" i="54"/>
  <c r="E49" i="54"/>
  <c r="F48" i="54"/>
  <c r="E48" i="54"/>
  <c r="F47" i="54"/>
  <c r="E47" i="54"/>
  <c r="F46" i="54"/>
  <c r="E46" i="54"/>
  <c r="F45" i="54"/>
  <c r="E45" i="54"/>
  <c r="F44" i="54"/>
  <c r="E44" i="54"/>
  <c r="F43" i="54"/>
  <c r="E43" i="54"/>
  <c r="F42" i="54"/>
  <c r="E42" i="54"/>
  <c r="F41" i="54"/>
  <c r="E41" i="54"/>
  <c r="F40" i="54"/>
  <c r="E40" i="54"/>
  <c r="F39" i="54"/>
  <c r="E39" i="54"/>
  <c r="F38" i="54"/>
  <c r="E38" i="54"/>
  <c r="F37" i="54"/>
  <c r="E37" i="54"/>
  <c r="F36" i="54"/>
  <c r="E36" i="54"/>
  <c r="F35" i="54"/>
  <c r="E35" i="54"/>
  <c r="F34" i="54"/>
  <c r="E34" i="54"/>
  <c r="F33" i="54"/>
  <c r="E33" i="54"/>
  <c r="F32" i="54"/>
  <c r="E32" i="54"/>
  <c r="F31" i="54"/>
  <c r="E31" i="54"/>
  <c r="F30" i="54"/>
  <c r="E30" i="54"/>
  <c r="E29" i="54"/>
  <c r="D29" i="54"/>
  <c r="C29" i="54"/>
  <c r="F28" i="54"/>
  <c r="E28" i="54"/>
  <c r="F27" i="54"/>
  <c r="E27" i="54"/>
  <c r="F26" i="54"/>
  <c r="E26" i="54"/>
  <c r="F25" i="54"/>
  <c r="E25" i="54"/>
  <c r="F24" i="54"/>
  <c r="E24" i="54"/>
  <c r="F23" i="54"/>
  <c r="E23" i="54"/>
  <c r="F22" i="54"/>
  <c r="E22" i="54"/>
  <c r="F21" i="54"/>
  <c r="E21" i="54"/>
  <c r="F20" i="54"/>
  <c r="E20" i="54"/>
  <c r="D19" i="54"/>
  <c r="C19" i="54"/>
  <c r="E19" i="54" s="1"/>
  <c r="F18" i="54"/>
  <c r="E18" i="54"/>
  <c r="F17" i="54"/>
  <c r="E17" i="54"/>
  <c r="F16" i="54"/>
  <c r="E16" i="54"/>
  <c r="F15" i="54"/>
  <c r="E15" i="54"/>
  <c r="F14" i="54"/>
  <c r="E14" i="54"/>
  <c r="F13" i="54"/>
  <c r="E13" i="54"/>
  <c r="D12" i="54"/>
  <c r="C12" i="54"/>
  <c r="E12" i="54" s="1"/>
  <c r="F11" i="54"/>
  <c r="E11" i="54"/>
  <c r="F10" i="54"/>
  <c r="E10" i="54"/>
  <c r="D9" i="54"/>
  <c r="D8" i="54" s="1"/>
  <c r="C9" i="54"/>
  <c r="C8" i="54" s="1"/>
  <c r="F66" i="54" l="1"/>
  <c r="F70" i="54"/>
  <c r="F89" i="54"/>
  <c r="F103" i="54"/>
  <c r="F9" i="54"/>
  <c r="F110" i="54"/>
  <c r="F109" i="54" s="1"/>
  <c r="D13" i="57"/>
  <c r="C12" i="57"/>
  <c r="F12" i="54"/>
  <c r="F19" i="54"/>
  <c r="F29" i="54"/>
  <c r="F53" i="54"/>
  <c r="F73" i="54"/>
  <c r="F50" i="54"/>
  <c r="F100" i="54"/>
  <c r="E8" i="54"/>
  <c r="E9" i="54"/>
  <c r="F8" i="54" l="1"/>
  <c r="D12" i="57"/>
  <c r="D28" i="57" s="1"/>
  <c r="C28" i="57"/>
</calcChain>
</file>

<file path=xl/sharedStrings.xml><?xml version="1.0" encoding="utf-8"?>
<sst xmlns="http://schemas.openxmlformats.org/spreadsheetml/2006/main" count="5323" uniqueCount="683">
  <si>
    <t xml:space="preserve">Valsts speciālā budžeta ieņēmumi un izdevumi </t>
  </si>
  <si>
    <t xml:space="preserve">Valsts kases kontu atlikumi kredītiestādēs </t>
  </si>
  <si>
    <t>lpp</t>
  </si>
  <si>
    <t>1.tab.</t>
  </si>
  <si>
    <t>Valsts konsolidētā budžeta izpilde (atbilstoši likuma par valsts budžetu 1. pielikumam)</t>
  </si>
  <si>
    <t>2.tab.</t>
  </si>
  <si>
    <t>3.tab.</t>
  </si>
  <si>
    <t>Valsts pamatbudžetā iemaksājamās valsts nodevas un citi maksājumi no valsts institūciju sniegtajiem pakalpojumiem un veiktās darbības</t>
  </si>
  <si>
    <t>4.tab.</t>
  </si>
  <si>
    <t>5.tab.</t>
  </si>
  <si>
    <t>7.tab.</t>
  </si>
  <si>
    <t>Valsts budžeta ilgtermiņa saistību maksimāli pieļaujamais apjoms</t>
  </si>
  <si>
    <t xml:space="preserve">1.pielikums </t>
  </si>
  <si>
    <t>6.tab.</t>
  </si>
  <si>
    <t>Mēneša pārskats</t>
  </si>
  <si>
    <t>Valsts pamatbudžeta un valsts speciālā budžeta kopsavilkums</t>
  </si>
  <si>
    <t>Pielikuma/tabulas numurs</t>
  </si>
  <si>
    <t>Pārskata nosaukums</t>
  </si>
  <si>
    <t>Apraksts</t>
  </si>
  <si>
    <t>Konsolidētā kopbudžeta  izpilde (ieskaitot ziedojumus un dāvinājumus)</t>
  </si>
  <si>
    <t>Valsts pamatbudžeta ieņēmumi un izdevumi</t>
  </si>
  <si>
    <t xml:space="preserve">Konsolidētos valsts pamatbudžeta ieņēmumus un izdevumus sagatavo atbilstoši likumam par valsts budžetu 4.pielikumam (izņemot datus pa nozarēm).
Informācija sadalījumā pa ministrijām un citām centrālajām valsts budžeta iestādēm pieejama operatīvajā mēneša pārskatā "Valsts budžeta ieņēmumi un izdevumi" Valsts kases tīmekļa vietnē sadaļā Pārskati un tāmes/ Kopbudžeta izpildes pārskati/ Mēneša pārskati/ Valsts budžeta izpilde lapā "VB_ienemumi_izdevumi".
Detalizēta informācija par pamatbudžeta ieņēmumiem pieejama operatīvajā mēneša pārskatā "Valsts budžeta ieņēmumi un izdevumi" Valsts kases tīmekļa vietnē sadaļā Pārskati un tāmes/ Kopbudžeta izpildes pārskati/ Mēneša pārskati/ Valsts budžeta izpilde lapā "Valsts PB_ienemumi".
</t>
  </si>
  <si>
    <t>Konsolidētie valsts speciālā budžeta  ieņēmumi un izdevumi sagatavoti atbilstoši likumam par valsts budžetu 5.pielikumam (izņemot datus pa ministriju un tās programmām un apakšprogrammām). Valsts speciālais budžets ir valsts sociālajai apdrošināšanai paredzēta valsts budžeta daļa. Informācija sadalījumā pa ministriju, programmām un apakšprogrammām pieejama operatīvajā mēneša pārskatā "Valsts budžeta ieņēmumi un izdevumi" Valsts kases tīmekļa vietnē sadaļā Pārskati un tāmes/ Kopbudžeta izpildes pārskati/ Mēneša pārskati/ Valsts budžeta izpilde lapā "VB_ienemumi_izdevumi"</t>
  </si>
  <si>
    <t xml:space="preserve">Valsts budžeta ziedojumu un dāvinājumu ieņēmumi un izdevumi </t>
  </si>
  <si>
    <t>Sagatavo par ministriju un centrālo valsts iestāžu saņemtajiem ziedojumu un dāvinājumu ieņēmumiem un veiktajiem izdevumiem, kas ir valsts budžeta daļa.
Informācija sadalījumā pa ministrijām un citām centrālajām valsts budžeta iestādēm pieejama operatīvajā mēneša pārskatā "Valsts budžeta ieņēmumi un izdevumi" Valsts kases tīmekļa vietnē sadaļā Pārskati un tāmes/ Kopbudžeta izpildes pārskati/ Mēneša pārskati/ Valsts budžeta izpilde lapā "VB_ienemumi_izdevumi"</t>
  </si>
  <si>
    <t>Pārskats par valsts naudas līdzekļu atlikumiem pārskata pēdējā dienā Latvijas Bankā un kredītiestādes.</t>
  </si>
  <si>
    <t xml:space="preserve">8.tab. </t>
  </si>
  <si>
    <t>Sagatavo atbilstosi likuma par valsts budžetu 3.pielikumam. Uzrādīti dati: "Pamatbudžets" kopā, t.sk.  Valsts pamatfunkciju īstenošana, ES politiku instrumentu un pārējās ārvalstu finanšu palīdzības līdzfinansēto projektu un pasākumu īstenošana, Speciālais budžets kopā, t.sk. Valsts pamatfunkciju īstenošana. Datus pa nozarēm skatīt operatīvajā pārskatā. Informācija sadalījumā pa ministrijām un citām centrālajām valsts budžeta iestādēm pieejama operatīvajā mēneša pārskatā "Valsts budžeta ieņēmumi un izdevumi" Valsts kases tīmekļa vietnē sadaļā Pārskati un tāmes/ Kopbudžeta izpildes pārskati/ Mēneša pārskati/ Valsts budžeta izpilde lapā "Valsts_PB_un SB_kops"</t>
  </si>
  <si>
    <t xml:space="preserve">Sagatavo atbilstoši atbilstoši likuma par valsts budžetu 1. pielikumam. Konsolidācija starp valsts pamatbudžetu un speciālo budžetu veikta par savstarpējiem ieņēmumu un izdevumu transfertiem.
</t>
  </si>
  <si>
    <t xml:space="preserve">Sagatavo atbilstoši likuma par valsts budžetu 2.pielikuma II sadaļai. Uzrādīti dati atsevišķi par katru ministriju.
</t>
  </si>
  <si>
    <t xml:space="preserve">Sagatavo atbilstoši likumam par valsts budžetu 11.pielikumam. Likumā apstiprinātā gada plāna un izpildes kopsavilkums pa budžeta veidiem, saistību veidiem un EKK. Informācija sadalījumā pa ministrijām un citām centrālajām valsts budžeta iestādēm pieejama operatīvajā mēneša pārskatā "Valsts budžeta ieņēmumi un izdevumi" Valsts kases tīmekļa vietnē sadaļā Pārskati un tāmes/ Kopbudžeta izpildes pārskati/ Mēneša pārskati/ Valsts budžeta izpilde lapā "VB_ilgt_saistibu_apjoms"
</t>
  </si>
  <si>
    <t xml:space="preserve"> </t>
  </si>
  <si>
    <t>Pārskatā norādīts Valsts un pašvaldību konsolidētais budžets pēc savstarpējo darījumu konsolidācijas.
Konsolidētajā kopbudžetā summēti dati par valsts un pašvaldību konsolidēto budžetu izpildi.
Izvērstu informāciju skatīt Valsts kases tīmekļa vietnē sadaļā Pārskati un tāmes/ Kopbudžeta izpildes pārskati/ Mēneša pārskati/ 2024.gada mēneša pārskati (zem publicēto pārskatu tabulas).</t>
  </si>
  <si>
    <t>2024.gada janvāris - decembris</t>
  </si>
  <si>
    <t>Mēneša pārskata</t>
  </si>
  <si>
    <t>6. tabula</t>
  </si>
  <si>
    <t>(2024. gada janvāris - decembris)</t>
  </si>
  <si>
    <r>
      <t>(</t>
    </r>
    <r>
      <rPr>
        <i/>
        <sz val="10"/>
        <rFont val="Times New Roman"/>
        <family val="1"/>
        <charset val="186"/>
      </rPr>
      <t>euro</t>
    </r>
    <r>
      <rPr>
        <sz val="10"/>
        <rFont val="Times New Roman"/>
        <family val="1"/>
      </rPr>
      <t>)</t>
    </r>
  </si>
  <si>
    <t>Rādītāji</t>
  </si>
  <si>
    <t>Kontu atlikumi pārskata gada sākumā</t>
  </si>
  <si>
    <t>Kontu atlikumi pārskata perioda beigās</t>
  </si>
  <si>
    <t>Izmaiņas pārskata periodā                           (3-2)</t>
  </si>
  <si>
    <t>Izmaiņas pārskata mēnesī</t>
  </si>
  <si>
    <t>Finanšu resursi kopā (1.+2.)</t>
  </si>
  <si>
    <t>1.  Latvijā (1.1.+1.2.)</t>
  </si>
  <si>
    <t>1.1. Pieprasījuma noguldījumi</t>
  </si>
  <si>
    <t>Latvijas Bankā</t>
  </si>
  <si>
    <t>Pārējās kredītiestādēs</t>
  </si>
  <si>
    <r>
      <t>1.2. Termiņnoguldījumi</t>
    </r>
    <r>
      <rPr>
        <b/>
        <sz val="10"/>
        <rFont val="Calibri"/>
        <family val="2"/>
        <charset val="186"/>
      </rPr>
      <t>*</t>
    </r>
  </si>
  <si>
    <t>2.  Ārvalstīs (2.1.+2.2.)</t>
  </si>
  <si>
    <t>2.1. Pieprasījuma noguldījumi</t>
  </si>
  <si>
    <r>
      <t>2.2. Termiņnoguldījumi</t>
    </r>
    <r>
      <rPr>
        <b/>
        <sz val="10"/>
        <rFont val="Calibri"/>
        <family val="2"/>
        <charset val="186"/>
      </rPr>
      <t>*</t>
    </r>
  </si>
  <si>
    <t>* t.sk. ar termiņu līdz 90 dienām</t>
  </si>
  <si>
    <t>2.tabula</t>
  </si>
  <si>
    <t xml:space="preserve">Valsts pamatbudžetā iemaksājamās valsts nodevas un citi maksājumi no valsts institūciju
 sniegtajiem pakalpojumiem un veiktās darbības
</t>
  </si>
  <si>
    <t xml:space="preserve"> (2024. gada janvāris - decembris)</t>
  </si>
  <si>
    <r>
      <t>(</t>
    </r>
    <r>
      <rPr>
        <i/>
        <sz val="10"/>
        <rFont val="Times New Roman"/>
        <family val="1"/>
        <charset val="186"/>
      </rPr>
      <t>euro</t>
    </r>
    <r>
      <rPr>
        <sz val="10"/>
        <rFont val="Times New Roman"/>
        <family val="1"/>
        <charset val="186"/>
      </rPr>
      <t>)</t>
    </r>
  </si>
  <si>
    <t>Klasifikācijas kods</t>
  </si>
  <si>
    <t>Likumā apstiprinātais gada plāns</t>
  </si>
  <si>
    <t>Izpilde no gada sākuma</t>
  </si>
  <si>
    <t>Izpilde % pret gada plānu (4/3)</t>
  </si>
  <si>
    <t>Pārskata mēneša izpilde</t>
  </si>
  <si>
    <t>Ieņēmumi valsts pamatbudžetā - kopā</t>
  </si>
  <si>
    <t>Ārlietu ministrija</t>
  </si>
  <si>
    <t>Nodeva par konsulāro amatpersonu sniegtajiem pakalpojumiem</t>
  </si>
  <si>
    <t>Nodeva par speciālu atļauju (licenču) izsniegšanu stratēģiskas nozīmes preču darījumiem</t>
  </si>
  <si>
    <t>Ekonomikas ministrija</t>
  </si>
  <si>
    <t>Pārējās nodevas par speciālu atļauju (licenču) izsniegšanu atsevišķiem komercdarbības veidiem</t>
  </si>
  <si>
    <t>Valsts nodeva par reģistrācijas darbībām būvkomersantu reģistrā</t>
  </si>
  <si>
    <t>Valsts nodevas par speciālu atļauju (licenču) izsniegšanu vai profesionālās kvalifikācijas atbilstības dokumentu reģistrāciju, kas nav minētas citos koda 9.2.9.0. apakškodos</t>
  </si>
  <si>
    <t>Valsts nodeva par naftas produktu drošības rezervju uzturēšanu</t>
  </si>
  <si>
    <t>Speciāliem mērķiem paredzētās valsts nodevas, kas nav minētas citos koda 9.3.9.0. apakškodos</t>
  </si>
  <si>
    <t>Pārējie dažādi nenodokļu ieņēmumi, kas nav iepriekš klasificēti šajā klasifikācijā</t>
  </si>
  <si>
    <t>Finanšu ministrija</t>
  </si>
  <si>
    <t>Nodeva par speciālu atļauju (licenču) izsniegšanu komercdarbībai ar akcīzes precēm</t>
  </si>
  <si>
    <t>Preču un pakalpojumu loteriju organizēšanas nodeva</t>
  </si>
  <si>
    <t>Izložu un azartspēļu nodeva</t>
  </si>
  <si>
    <t>Naudas sodi, ko uzliek Valsts ieņēmumu dienests, izņemot naudas sodus, ko uzliek Valsts ieņēmumu dienesta Muitas pārvalde</t>
  </si>
  <si>
    <t>Naudas sodi, ko uzliek Valsts ieņēmumu dienesta Muitas pārvalde</t>
  </si>
  <si>
    <t>Soda sankcijas par vispārējiem nodokļu maksāšanas pārkāpumiem</t>
  </si>
  <si>
    <t>Ieņēmumi no valstij piekritīgās mantas realizācijas pēc Valsts ieņēmumu dienesta pieņemtā lēmuma</t>
  </si>
  <si>
    <t>Ieņēmumi no valstij piekritīgās mantas realizācijas pēc citu valsts institūciju pieņemtā lēmuma</t>
  </si>
  <si>
    <t>Iekšlietu ministrija</t>
  </si>
  <si>
    <t>Nodeva par jebkāda veida ieroča atļaujas, atkārtotas atļaujas, atļaujas dublikāta, Eiropas šaujamieroču apliecības izsniegšanu, ieroča atļaujas un Eiropas šaujamieroču apliecības derīguma termiņa pagarināšanu</t>
  </si>
  <si>
    <t>Nodeva par iekšējās drošības dienesta reģistrācijas apliecības, tās dublikāta un atkārtotas apliecības izsniegšanu</t>
  </si>
  <si>
    <t>Nodeva par pasu izsniegšanu</t>
  </si>
  <si>
    <t>Nodeva par personas apliecību izsniegšanu</t>
  </si>
  <si>
    <t>Nodeva par informācijas saņemšanu no Fizisko personu reģistra</t>
  </si>
  <si>
    <t>Nodeva par vīzas, uzturēšanās atļaujas vai Eiropas Savienības pastāvīgā iedzīvotāja statusa Latvijas Republikā pieprasīšanai nepieciešamo dokumentu izskatīšanu un ar to saistītajiem pakalpojumiem</t>
  </si>
  <si>
    <t>Nodeva par ziņu par deklarēto dzīvesvietu reģistrāciju</t>
  </si>
  <si>
    <t>Nodeva par naturalizācijas iesniegumu iesniegšanu</t>
  </si>
  <si>
    <t>Nodeva par atteikšanās no Latvijas pilsonības un pilsonības atjaunošanas dokumentēšanu</t>
  </si>
  <si>
    <t>Nodevas par kvalifikācijas pārbaudījumu kārtošanu un sertifikātu izsniegšanu apsardzes, ieroču un munīcijas aprites kārtības, pirotehnikas, spridzināšanas un detektīvdarbības jomā</t>
  </si>
  <si>
    <t>Valsts nodeva par Ieroču aprites likumā paredzētā kontrolšāviena ar vītņstobra šaujamieroci izdarīšanu, par šaujamieroča un lielas enerģijas pneimatiskā ieroča dezaktivēšanas apliecinājuma izsniegšanu un par salūtieroča (akustiskā ieroča) apliecinājuma izsniegšanu</t>
  </si>
  <si>
    <t>Naudas sodi, ko uzliek Valsts policija</t>
  </si>
  <si>
    <t>Naudas sodi, ko uzliek Valsts ugunsdzēsības un glābšanas dienests</t>
  </si>
  <si>
    <t>Naudas sodi, ko uzliek Valsts robežsardze</t>
  </si>
  <si>
    <t>Naudas sodi, ko uzliek Valsts policija par pārkāpumiem ceļu satiksmē, kas fiksēti ar Valsts policijai piederošajiem tehniskajiem līdzekļiem</t>
  </si>
  <si>
    <t>Naudas sodi, ko uzliek Valsts policija par pārkāpumiem ceļu satiksmē, kas fiksēti ar komersanta tehniskajiem līdzekļiem</t>
  </si>
  <si>
    <t>Pārējie naudas sodi, ko uzliek Valsts policija par pārkāpumiem ceļu satiksmē</t>
  </si>
  <si>
    <t>Naudas sodi, ko uzliek Pilsonības un migrācijas lietu pārvalde</t>
  </si>
  <si>
    <t>Izglītības un zinātnes ministrija</t>
  </si>
  <si>
    <t>Nodeva par valsts valodas prasmes atestāciju profesionālo un amata pienākumu veikšanai</t>
  </si>
  <si>
    <t>Zemkopības ministrija</t>
  </si>
  <si>
    <t>Citas nodevas par juridiskajiem un citiem pakalpojumiem</t>
  </si>
  <si>
    <t>Nodeva par dokumentu izsniegšanu, kas attiecas uz medību saimniecības izmantošanu, mednieku un medību vadītāju eksāmeniem, medījamo dzīvnieku nodarīto zaudējumu aprēķinu un medību trofeju izvešanu no Latvijas</t>
  </si>
  <si>
    <t>Naudas sodi par zivju resursiem nodarītajiem zaudējumiem</t>
  </si>
  <si>
    <t>Naudas sodi par meža resursiem nodarītajiem kaitējumiem</t>
  </si>
  <si>
    <t>Naudas sodi, ko uzliek Pārtikas un veterinārais dienests</t>
  </si>
  <si>
    <t>Ieņēmumi no konfiscēto zvejas rīku, zvejas līdzekļu un zivju realizācijas</t>
  </si>
  <si>
    <t>Ieņēmumi no ūdenstilpju un zvejas tiesību nomas un zvejas tiesību rūpnieciskas izmantošanas (licences)</t>
  </si>
  <si>
    <t>Ieņēmumi no ūdenstilpju un zvejas tiesību nomas un zvejas tiesību nerūpnieciskas izmantošanas (makšķerēšanas kartes)</t>
  </si>
  <si>
    <t>Ieņēmumi no zaudējumu atlīdzības par meža resursiem nodarītiem kaitējumiem</t>
  </si>
  <si>
    <t>Ieņēmumi no zaudējumu atlīdzības par zivju resursiem nodarītiem zaudējumiem</t>
  </si>
  <si>
    <t>Satiksmes ministrija</t>
  </si>
  <si>
    <t>Autoceļu lietošanas nodeva</t>
  </si>
  <si>
    <t>Labklājības ministrija</t>
  </si>
  <si>
    <t>Naudas sodi, ko uzliek Valsts darba inspekcija</t>
  </si>
  <si>
    <t>Tieslietu ministrija</t>
  </si>
  <si>
    <t>Nodeva par darbību veikšanu tiesu iestādēs</t>
  </si>
  <si>
    <t>Nodeva par izpildu dokumentu iesniegšanu</t>
  </si>
  <si>
    <t>Nodeva par darbību veikšanu administratīvajā tiesā</t>
  </si>
  <si>
    <t>Nodeva par darbību veikšanu Uzņēmumu reģistrā</t>
  </si>
  <si>
    <t>Kredītinformācijas biroja nodeva un nodeva par licences izsniegšanu rīcības kodeksa pārraudzības institūcijai</t>
  </si>
  <si>
    <t>Kancelejas nodeva par zemesgrāmatas veiktajām darbībām attiecībā uz mantojumu un dāvinājumu</t>
  </si>
  <si>
    <t>Kancelejas nodeva par zemesgrāmatas veiktajām darbībām, kas iekasēta no fiziskām personām, izņemot mantojumus un dāvinājumus</t>
  </si>
  <si>
    <t>Kancelejas nodeva par zemesgrāmatas veiktajām darbībām, kas iekasēta no juridiskām personām, izņemot mantojumus un dāvinājumus</t>
  </si>
  <si>
    <t>Uzņēmējdarbības riska valsts nodeva</t>
  </si>
  <si>
    <t>Naudas sodi, ko uzliek tiesu iestādes</t>
  </si>
  <si>
    <t>Naudas sodi, ko uzliek Datu valsts inspekcija</t>
  </si>
  <si>
    <t>Naudas sodi, ko uzliek Valsts valodas centrs</t>
  </si>
  <si>
    <t>Naudas sodi, ko uzliek Maksātnespējas kontroles dienests</t>
  </si>
  <si>
    <t>Naudas sodi, ko uzliek pārējās iestādes, kas nav klasificētas iepriekšminētajos kodos</t>
  </si>
  <si>
    <t>Viedās administrācijas un reģionālās attīstības ministrija</t>
  </si>
  <si>
    <t>Valsts nodeva par ūdens resursu lietošanas atļauju</t>
  </si>
  <si>
    <t>Valsts nodeva par atkritumu savākšanas, pārvadāšanas, pārkraušanas, šķirošanas un uzglabāšanas atļauju</t>
  </si>
  <si>
    <t>Valsts nodeva par atļauju A un B kategorijas piesārņojošai darbībai</t>
  </si>
  <si>
    <t>Valsts nodeva par paredzētās darbības ietekmes uz vidi sākotnējo izvērtējumu</t>
  </si>
  <si>
    <t>Valsts nodeva par zemes dzīļu izmantošanas licenci un atradnes pasi</t>
  </si>
  <si>
    <t>Valsts nodeva par speciālās atļaujas (licences) vai atļaujas izsniegšanu darbībām ar jonizējošā starojuma avotiem</t>
  </si>
  <si>
    <t>Numerācijas lietošanas tiesību ikgadēja valsts nodeva</t>
  </si>
  <si>
    <t>Pārējās nodevas, kas ieskaitītas valsts budžetā</t>
  </si>
  <si>
    <t>Kultūras ministrija</t>
  </si>
  <si>
    <t>Nodeva par filmu producenta reģistrāciju</t>
  </si>
  <si>
    <t>Veselības ministrija</t>
  </si>
  <si>
    <t>Valsts nodeva par speciālu atļauju (licenču) izsniegšanu farmaceitisjkajai darbībai</t>
  </si>
  <si>
    <t>Radio un televīzijas regulators</t>
  </si>
  <si>
    <t>Valsts nodeva par apraides atļaujas izsniegšanu un pamatnosacījumu pārskatīšanu, retranslācijas atļaujas izsniegšanu un pārreģistrāciju, kā arī apraides tiesību īstenošanas uzraudzību</t>
  </si>
  <si>
    <t>Informatīvi</t>
  </si>
  <si>
    <t>Ieņēmumi - kopā</t>
  </si>
  <si>
    <t xml:space="preserve">                    tajā skaitā</t>
  </si>
  <si>
    <t>Valsts pamatbudžeta nenodokļu ieņēmumos iemaksājamā uzņēmējdarbības riska valsts nodeva</t>
  </si>
  <si>
    <t>Tieslietu ministrijas apakšprogrammā "Darbinieku prasījumu garantiju fonds" maksas pakalpojumos un citos pašu ieņēmumos iemaksājamā daļa</t>
  </si>
  <si>
    <t xml:space="preserve">Mēneša  pārskata </t>
  </si>
  <si>
    <t xml:space="preserve"> 5.tabula</t>
  </si>
  <si>
    <t>Valsts budžeta ziedojumu un dāvinājumu ieņēmumi un izdevumi</t>
  </si>
  <si>
    <t>(2024.gada janvāris - decembris)</t>
  </si>
  <si>
    <t>Klasifikācijas grupa, kods</t>
  </si>
  <si>
    <t xml:space="preserve">Rādītāji </t>
  </si>
  <si>
    <t xml:space="preserve">Pārskata mēneša  izpilde </t>
  </si>
  <si>
    <t>I   Saņemtie dāvinājumi un ziedojumi - kopā</t>
  </si>
  <si>
    <t>6.0.grupa</t>
  </si>
  <si>
    <t>Saņemtie ziedojumi un dāvinājumi</t>
  </si>
  <si>
    <t>23400</t>
  </si>
  <si>
    <t>Ziedojumi un dāvinājumi, kas saņemti no juridiskajām personām</t>
  </si>
  <si>
    <t>23500</t>
  </si>
  <si>
    <t>Ziedojumi un dāvinājumi, kas saņemti no fiziskajām personām</t>
  </si>
  <si>
    <t>II   Izdevumi atbilstoši  ekonomiskajām kategorijām</t>
  </si>
  <si>
    <t>1.0.grupa</t>
  </si>
  <si>
    <t>Uzturēšanas izdevumi</t>
  </si>
  <si>
    <t>1.1.apakšgrupa</t>
  </si>
  <si>
    <t>Kārtējie izdevumi</t>
  </si>
  <si>
    <t>1000</t>
  </si>
  <si>
    <t>Atlīdzība</t>
  </si>
  <si>
    <t>1100</t>
  </si>
  <si>
    <t>Atalgojums</t>
  </si>
  <si>
    <t>1200</t>
  </si>
  <si>
    <t>Darba devēja valsts sociālās apdrošināšanas obligātās iemaksas, pabalsti un kompensācijas</t>
  </si>
  <si>
    <t>2000</t>
  </si>
  <si>
    <t>Preces un pakalpojumi</t>
  </si>
  <si>
    <t>2100</t>
  </si>
  <si>
    <t>Mācību, darba un dienesta komandējumi, darba braucieni</t>
  </si>
  <si>
    <t>2200</t>
  </si>
  <si>
    <t>Pakalpojumi</t>
  </si>
  <si>
    <t>2300</t>
  </si>
  <si>
    <t>Krājumi, materiāli, energoresursi, preces, biroja preces un inventārs, kurus neuzskaita kodā 5000</t>
  </si>
  <si>
    <t>1.3.apakšgrupa</t>
  </si>
  <si>
    <t>Subsīdijas, dotācijas, sociālie maksājumi un kompensācijas</t>
  </si>
  <si>
    <t>3000</t>
  </si>
  <si>
    <t>Subsīdijas un dotācijas</t>
  </si>
  <si>
    <t>6000</t>
  </si>
  <si>
    <t>Sociāla rakstura maksājumi un kompensācijas</t>
  </si>
  <si>
    <t>2.0.grupa</t>
  </si>
  <si>
    <t>Kapitālie izdevumi</t>
  </si>
  <si>
    <t>2.1.apakšgrupa</t>
  </si>
  <si>
    <t>Pamatkapitāla veidošana</t>
  </si>
  <si>
    <t>5200</t>
  </si>
  <si>
    <t>Pamatlīdzekļi, ieguldījuma īpašumi un bioloģiskie aktīvi</t>
  </si>
  <si>
    <t>Finansiālā bilance</t>
  </si>
  <si>
    <t>F00000000</t>
  </si>
  <si>
    <t>Finansēšana</t>
  </si>
  <si>
    <t>F21010000</t>
  </si>
  <si>
    <t>Naudas līdzekļi</t>
  </si>
  <si>
    <t>III   Izdevumi atbilstoši  funkcionālajām kategorijām</t>
  </si>
  <si>
    <t>01.000</t>
  </si>
  <si>
    <t>Vispārējie valdības dienesti</t>
  </si>
  <si>
    <t>02.000</t>
  </si>
  <si>
    <t>Aizsardzība</t>
  </si>
  <si>
    <t>03.000</t>
  </si>
  <si>
    <t>Sabiedriskā kārtība un drošība</t>
  </si>
  <si>
    <t>04.000</t>
  </si>
  <si>
    <t>Ekonomiskā darbība</t>
  </si>
  <si>
    <t>08.000</t>
  </si>
  <si>
    <t>Atpūta, kultūra un reliģija</t>
  </si>
  <si>
    <t>09.000</t>
  </si>
  <si>
    <t>Izglītība</t>
  </si>
  <si>
    <t>10.000</t>
  </si>
  <si>
    <t>Sociālā aizsardzība</t>
  </si>
  <si>
    <t>*informācija sadalījumā pa ministrijām pieejama operatīvajā mēneša pārskatā " Valsts budžeta ieņēmumi un izdevumi" Valsts kases tīmekļvietnē:</t>
  </si>
  <si>
    <t>https://www.kase.gov.lv/parskati/kopbudzeta-izpildes-parskati/menesa-parskati</t>
  </si>
  <si>
    <t>3.tabula</t>
  </si>
  <si>
    <t>I   Ieņēmumi - kopā</t>
  </si>
  <si>
    <t>3.; 4.2; 5.; 7.gr.</t>
  </si>
  <si>
    <t>Resursi izdevumu segšanai</t>
  </si>
  <si>
    <t>Nenodokļu ieņēmumi</t>
  </si>
  <si>
    <t>x</t>
  </si>
  <si>
    <t>3.0.grupa</t>
  </si>
  <si>
    <t>Ieņēmumi no maksas pakalpojumiem un citi pašu ieņēmumi – kopā</t>
  </si>
  <si>
    <t>4.2.apakšgrupa</t>
  </si>
  <si>
    <t>Ārvalstu finanšu palīdzība iestādes ieņēmumos</t>
  </si>
  <si>
    <t>5.0.grupa</t>
  </si>
  <si>
    <t>Transferti</t>
  </si>
  <si>
    <t>18.0.0.0.</t>
  </si>
  <si>
    <t>Valsts budžeta transferti</t>
  </si>
  <si>
    <t>18300</t>
  </si>
  <si>
    <t>Valsts pamatbudžeta iestāžu saņemtie transferti no valsts pamatbudžeta</t>
  </si>
  <si>
    <t>18400</t>
  </si>
  <si>
    <t>Valsts pamatbudžetā saņemtie transferti no valsts speciālā budžeta</t>
  </si>
  <si>
    <t>19.0.0.0.</t>
  </si>
  <si>
    <t>Pašvaldību budžetu transferti</t>
  </si>
  <si>
    <t>19500</t>
  </si>
  <si>
    <t>Valsts budžeta iestāžu saņemtie transferti no pašvaldībām</t>
  </si>
  <si>
    <t>19550</t>
  </si>
  <si>
    <t>Valsts budžeta iestāžu saņemtie transferti (izņemot atmaksas) no pašvaldībām</t>
  </si>
  <si>
    <t>19560</t>
  </si>
  <si>
    <t>Valsts budžeta iestāžu saņemtā atmaksa no pašvaldībām par iepriekšējos gados saņemtajiem un neizlietotajiem valsts budžeta transfertiem</t>
  </si>
  <si>
    <t>19570</t>
  </si>
  <si>
    <t>Valsts budžeta iestāžu saņemtā atmaksa no pašvaldībām par Eiropas Savienības politiku instrumentu un pārējās ārvalstu finanšu palīdzības līdzfinansētajos projektos (pasākumos) piešķirtajiem līdzekļiem</t>
  </si>
  <si>
    <t>17.0.0.0.</t>
  </si>
  <si>
    <t>No valsts budžeta daļēji finansēto atvasināto publisko personu un budžeta nefinansēto iestāžu transferti</t>
  </si>
  <si>
    <t>17100</t>
  </si>
  <si>
    <t>Valsts budžeta iestāžu saņemtie transferti no valsts budžeta daļēji finansētām atvasinātām publiskām personām un no budžeta nefinansētām iestādēm</t>
  </si>
  <si>
    <t>17110</t>
  </si>
  <si>
    <t>Valsts budžeta iestāžu saņemtie transferti no savas ministrijas, centrālās valsts iestādes padotībā esošām no valsts budžeta daļēji finansētām atvasinātām publiskām personām un budžeta nefinansētām iestādēm</t>
  </si>
  <si>
    <t>17120</t>
  </si>
  <si>
    <t>Valsts budžeta iestāžu saņemtie transferti no citas ministrijas, centrālās valsts iestādes padotībā esošām no valsts budžeta daļēji finansētām atvasinātām publiskām personām un budžeta nefinansētām iestādēm</t>
  </si>
  <si>
    <t>17130</t>
  </si>
  <si>
    <t>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</si>
  <si>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17140</t>
  </si>
  <si>
    <t>Valsts budžeta iestāžu saņemtā atmaksa no citas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</si>
  <si>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7.0.grupa</t>
  </si>
  <si>
    <t>Dotācija no vispārējiem ieņēmumiem</t>
  </si>
  <si>
    <t>21710</t>
  </si>
  <si>
    <r>
      <t>Vispārējā kārtībā sadalāmā dotācija no vispārējiem ieņēmumiem</t>
    </r>
    <r>
      <rPr>
        <vertAlign val="superscript"/>
        <sz val="10"/>
        <rFont val="Times New Roman"/>
        <family val="1"/>
        <charset val="186"/>
      </rPr>
      <t>1</t>
    </r>
  </si>
  <si>
    <t>21720</t>
  </si>
  <si>
    <r>
      <t>Dotācija no vispārējiem ieņēmumiem atmaksām valsts pamatbudžetā</t>
    </r>
    <r>
      <rPr>
        <vertAlign val="superscript"/>
        <sz val="10"/>
        <rFont val="Times New Roman"/>
        <family val="1"/>
        <charset val="186"/>
      </rPr>
      <t>2</t>
    </r>
  </si>
  <si>
    <t>II   Izdevumi - kopā</t>
  </si>
  <si>
    <t>2400</t>
  </si>
  <si>
    <t>Izdevumi periodikas iegādei bibliotēku krājumiem</t>
  </si>
  <si>
    <t>2500</t>
  </si>
  <si>
    <t>Budžeta iestāžu nodokļu, nodevu un sankciju maksājumi</t>
  </si>
  <si>
    <t>1.2.apakšgrupa</t>
  </si>
  <si>
    <t>Procentu izdevumi</t>
  </si>
  <si>
    <t>4100</t>
  </si>
  <si>
    <t>Procentu maksājumi ārvalstu un starptautiskajām finanšu institūcijām</t>
  </si>
  <si>
    <t>4200</t>
  </si>
  <si>
    <t>Procentu maksājumi iekšzemes kredītiestādēm</t>
  </si>
  <si>
    <t>4300</t>
  </si>
  <si>
    <t>Pārējie procentu maksājumi</t>
  </si>
  <si>
    <t>3100</t>
  </si>
  <si>
    <t>Subsīdijas lauksaimniecības ražošanai</t>
  </si>
  <si>
    <t>3200</t>
  </si>
  <si>
    <t>Subsīdijas un dotācijas komersantiem, biedrībām, nodibinājumiem un fiziskām personām</t>
  </si>
  <si>
    <t>3300</t>
  </si>
  <si>
    <t>Subsīdijas komersantiem sabiedriskā transporta pakalpojumu nodrošināšanai (par pasažieru regulārajiem pārvadājumiem)</t>
  </si>
  <si>
    <t>6200</t>
  </si>
  <si>
    <t>Pensijas un sociālie pabalsti naudā</t>
  </si>
  <si>
    <t>6210</t>
  </si>
  <si>
    <t>Valsts pensijas</t>
  </si>
  <si>
    <t>6400</t>
  </si>
  <si>
    <t>Pārējie klasifikācijā neminētie maksājumi iedzīvotājiem natūrā un kompensācijas</t>
  </si>
  <si>
    <t>6500</t>
  </si>
  <si>
    <t>Kompensācijas, kuras izmaksā personām, pamatojoties uz Latvijas tiesu, Eiropas Savienības Tiesas, Eiropas Cilvēktiesību Tiesas nolēmumiem</t>
  </si>
  <si>
    <t>1.4.apakšgrupa</t>
  </si>
  <si>
    <t>Kārtējie maksājumi Eiropas Savienības budžetā un starptautiskā sadarbība</t>
  </si>
  <si>
    <t>7600</t>
  </si>
  <si>
    <t>Kārtējie maksājumi Eiropas Savienības budžetā</t>
  </si>
  <si>
    <t>7700</t>
  </si>
  <si>
    <t>Starptautiskā sadarbība</t>
  </si>
  <si>
    <t>1.5.apakšgrupa</t>
  </si>
  <si>
    <t>Transferti viena budžeta veida ietvaros un uzturēšanas izdevumu transferti starp budžeta veidiem</t>
  </si>
  <si>
    <t>7100</t>
  </si>
  <si>
    <t>Valsts budžeta transferti un uzturēšanas izdevumu transferti</t>
  </si>
  <si>
    <t>7120</t>
  </si>
  <si>
    <t>Valsts budžeta uzturēšanas izdevumu transferti no valsts pamatbudžeta uz valsts speciālo budžetu</t>
  </si>
  <si>
    <t>7300</t>
  </si>
  <si>
    <t>Valsts budžeta uzturēšanas izdevumu transferti citiem budžetiem Eiropas Savienības politiku instrumentu un pārējās ārvalstu finanšu palīdzības līdzfinansētajiem projektiem (pasākumiem)</t>
  </si>
  <si>
    <t>7320</t>
  </si>
  <si>
    <t>Valsts budžeta uzturēšanas izdevumu transferti pašvaldībām Eiropas Savienības politiku instrumentu un pārējās ārvalstu finanšu palīdzības līdzfinansētajiem projektiem (pasākumiem)</t>
  </si>
  <si>
    <t>7350</t>
  </si>
  <si>
    <t>Valsts budžeta uzturēšanas izdevumu transferti valsts budžeta daļēji finansētām atvasinātām publiskām personām un budžeta nefinansētām iestādēm Eiropas Savienības politiku instrumentu un pārējās ārvalstu finanšu palīdzības līdzfinansētiem projektiem (pasākumiem)</t>
  </si>
  <si>
    <t>7400</t>
  </si>
  <si>
    <t>Pārējie valsts budžeta uzturēšanas izdevumu transferti citiem budžetiem</t>
  </si>
  <si>
    <t>7460</t>
  </si>
  <si>
    <t>Pārējie valsts budžeta uzturēšanas izdevumu transferti pašvaldībām</t>
  </si>
  <si>
    <t>7470</t>
  </si>
  <si>
    <t>Pārējie valsts budžeta uzturēšanas izdevumu transferti valsts budžeta daļēji finansētām atvasinātām publiskām personām un budžeta nefinansētām iestādēm</t>
  </si>
  <si>
    <t>5100</t>
  </si>
  <si>
    <t>Nemateriālie ieguldījumi</t>
  </si>
  <si>
    <t>2.2.apakšgrupa</t>
  </si>
  <si>
    <t>Kapitālo izdevumu transferti</t>
  </si>
  <si>
    <t>9100</t>
  </si>
  <si>
    <t>Valsts budžeta kapitālo izdevumu transferti</t>
  </si>
  <si>
    <t>9120</t>
  </si>
  <si>
    <t>Valsts budžeta kapitālo izdevumu transferti no valsts pamatbudžeta uz valsts speciālo budžetu</t>
  </si>
  <si>
    <t>9500</t>
  </si>
  <si>
    <t>Valsts budžeta transferti kapitālajiem izdevumiem citiem budžetiem Eiropas Savienības politiku instrumentu un pārējās ārvalstu finanšu palīdzības līdzfinansētajiem projektiem (pasākumiem)</t>
  </si>
  <si>
    <t>9580</t>
  </si>
  <si>
    <t>Valsts budžeta kapitālo izdevumu transferti pašvaldībām Eiropas Savienības politiku instrumentu un pārējās ārvalstu finanšu palīdzības līdzfinansētajiem projektiem (pasākumiem)</t>
  </si>
  <si>
    <t>9590</t>
  </si>
  <si>
    <t>Valsts budžeta kapitālo izdevumu transferti valsts budžeta daļēji finansētām atvasinātām publiskām personām un budžeta nefinansētām iestādēm Eiropas Savienības politiku instrumentu un pārējās ārvalstu finanšu palīdzības līdzfinansētajiem projektiem (pasākumiem)</t>
  </si>
  <si>
    <t>9700</t>
  </si>
  <si>
    <t>Pārējie valsts budžeta kapitālo izdevumu transferti citiem budžetiem</t>
  </si>
  <si>
    <t>9710</t>
  </si>
  <si>
    <t>Pārējie valsts budžeta kapitālo izdevumu transferti pašvaldībām</t>
  </si>
  <si>
    <t>9720</t>
  </si>
  <si>
    <t>Pārējie valsts budžeta transferti kapitālajiem izdevumiem valsts budžeta daļēji finansētām atvasinātām publiskām personām un budžeta nefinansētām iestādēm</t>
  </si>
  <si>
    <t>F210100001</t>
  </si>
  <si>
    <t>Maksas pakalpojumu un citu pašu ieņēmumu naudas līdzekļu atlikumu izmaiņas palielinājums (-) vai samazinājums (+)</t>
  </si>
  <si>
    <t>F210100002</t>
  </si>
  <si>
    <t>Ārvalstu finanšu palīdzības naudas līdzekļu atlikumu izmaiņas palielinājums (-) vai samazinājums (+)</t>
  </si>
  <si>
    <t>F210100005</t>
  </si>
  <si>
    <t>Naudas līdzekļu aizdevumiem atlikumu izmaiņas palielinājums (-) vai samazinājums (+)</t>
  </si>
  <si>
    <t>F40010000</t>
  </si>
  <si>
    <t>Aizdevumi</t>
  </si>
  <si>
    <t>F40020000</t>
  </si>
  <si>
    <t>Aizņēmumi</t>
  </si>
  <si>
    <t>F50010000</t>
  </si>
  <si>
    <t>Akcijas un cita līdzdalība pašu kapitālā</t>
  </si>
  <si>
    <t>05.000</t>
  </si>
  <si>
    <t>Vides aizsardzība</t>
  </si>
  <si>
    <t>06.000</t>
  </si>
  <si>
    <t>Teritoriju un mājokļu apsaimniekošana</t>
  </si>
  <si>
    <t>07.000</t>
  </si>
  <si>
    <t>Veselība</t>
  </si>
  <si>
    <t>Informatīvi: konsolidētās pozīcijas</t>
  </si>
  <si>
    <t/>
  </si>
  <si>
    <t>18130</t>
  </si>
  <si>
    <t>18131</t>
  </si>
  <si>
    <t>Valsts pamatbudžeta iestāžu saņemtie transferti no valsts pamatbudžeta dotācijas no vispārējiem ieņēmumiem</t>
  </si>
  <si>
    <t>18132</t>
  </si>
  <si>
    <t>Valsts pamatbudžeta iestāžu saņemtie transferti no ārvalstu finanšu palīdzības līdzekļiem</t>
  </si>
  <si>
    <t>18139</t>
  </si>
  <si>
    <t>Pārējie valsts pamatbudžetā saņemtie transferti no valsts pamatbudžeta</t>
  </si>
  <si>
    <t>21200</t>
  </si>
  <si>
    <t>Ārvalstu finanšu palīdzība atmaksām valsts pamatbudžetam</t>
  </si>
  <si>
    <t>Dotācija no vispārējiem ieņēmumiem atmaksām valsts pamatbudžetā</t>
  </si>
  <si>
    <t>Izdevumi</t>
  </si>
  <si>
    <t>7130</t>
  </si>
  <si>
    <t>Valsts budžeta transferti no valsts pamatbudžeta uz valsts pamatbudžetu</t>
  </si>
  <si>
    <t>7131</t>
  </si>
  <si>
    <t>Valsts budžeta transferti no valsts pamatbudžeta dotācijas no vispārējiem ieņēmumiem uz valsts pamatbudžetu</t>
  </si>
  <si>
    <t>7132</t>
  </si>
  <si>
    <t>Valsts budžeta transferti no valsts pamatbudžeta ārvalstu finanšu palīdzības līdzekļiem uz valsts pamatbudžetu</t>
  </si>
  <si>
    <t>7139</t>
  </si>
  <si>
    <t>Pārējie valsts budžeta transferti no valsts pamatbudžeta uz valsts pamatbudžetu</t>
  </si>
  <si>
    <t>7500</t>
  </si>
  <si>
    <t>Atmaksa valsts budžetā par veiktajiem izdevumiem</t>
  </si>
  <si>
    <t>* Ailē "Izpilde no gada sākuma" ieņēmumu kodā 21720 uzrādītā dotācija no vispārējiem ieņēmumiem atmaksām valsts pamatbudžetā konsolidēta atbilstoši pārskata periodā veiktajiem izdevumiem.</t>
  </si>
  <si>
    <r>
      <rPr>
        <i/>
        <vertAlign val="superscript"/>
        <sz val="10"/>
        <rFont val="Times New Roman"/>
        <family val="1"/>
        <charset val="186"/>
      </rPr>
      <t>1</t>
    </r>
    <r>
      <rPr>
        <i/>
        <sz val="10"/>
        <rFont val="Times New Roman"/>
        <family val="1"/>
        <charset val="186"/>
      </rPr>
      <t xml:space="preserve"> Vispārējā kārtībā sadalāmā dotācija no vispārējiem ieņēmumiem ailēs "Izpilde no gada sākuma" un "Pārskata mēneša izpilde" samazināta  par slēgtajiem asignējumiem EUR 480 637 867 euro vērtībā (kopsummā)
</t>
    </r>
    <r>
      <rPr>
        <i/>
        <vertAlign val="superscript"/>
        <sz val="10"/>
        <rFont val="Times New Roman"/>
        <family val="1"/>
        <charset val="186"/>
      </rPr>
      <t>2</t>
    </r>
    <r>
      <rPr>
        <i/>
        <sz val="10"/>
        <rFont val="Times New Roman"/>
        <family val="1"/>
        <charset val="186"/>
      </rPr>
      <t xml:space="preserve"> Dotācija no vispārējiem ieņēmumiem atmaksām valsts pamatbudžetā ailēs "Izpilde no gada sākuma" un "Pārskata mēneša izpilde" samazināta  par slēgtajiem asignējumiem EUR  2 743 999 euro vērtībā (kopsummā); </t>
    </r>
  </si>
  <si>
    <t>Pārskatā noapaļošanas dēļ iespējamas atšķirības starp komponentu summu un kopsummu.</t>
  </si>
  <si>
    <t>Informācija sadalījumā pa ministrijām un citām centrālajām valsts budžeta iestādēm pieejama 8.tabulā "Valsts pamatbudžeta un valsts speciālā budžeta kopsavilkums" un operatīvajā mēneša pārskatā "Valsts budžeta ieņēmumi un izdevumi" Valsts kases tīmekļa vietnē sadaļā Pārskati un tāmes/ Kopbudžeta izpildes pārskati/ Mēneša pārskati/ Valsts budžeta izpilde pa programmām un apakšprogrammām:</t>
  </si>
  <si>
    <t>4.tabula</t>
  </si>
  <si>
    <t>(2024. gada  janvāris - decembris)</t>
  </si>
  <si>
    <t>Izpilde%   pret gada plānu (4/3)</t>
  </si>
  <si>
    <t>Nodokļu ieņēmumi</t>
  </si>
  <si>
    <t>Sociālās apdrošināšanas iemaksas – kopā</t>
  </si>
  <si>
    <t>7110</t>
  </si>
  <si>
    <t>Valsts budžeta uzturēšanas izdevumu transferti no valsts speciālā budžeta uz valsts pamatbudžetu</t>
  </si>
  <si>
    <t>F210100003</t>
  </si>
  <si>
    <t>Valsts speciālā budžeta naudas līdzekļu atlikumu izmaiņas palielinājums (-) vai samazinājums (+)</t>
  </si>
  <si>
    <t>Sociālās apdrošināšanas iemaksas, ieskaitot Solidaritātes nodokli - kopā</t>
  </si>
  <si>
    <t>tajā skaitā:</t>
  </si>
  <si>
    <t>Valsts  sociālās apdrošināšanas speciālajā budžetā</t>
  </si>
  <si>
    <t>Valsts fondēto pensiju  shēmā</t>
  </si>
  <si>
    <t>Valsts sociālās apdrošināšanas obligātās  iemaksas pamatbudžetā veselības aprūpes finansēšanai</t>
  </si>
  <si>
    <t>Solidaritātes nodokļa iemaksa iedzīvotāju ienākuma nodokļa kontā</t>
  </si>
  <si>
    <t>*informācija sadalījumā pa programmām un apakšprogrammām pieejama operatīvajā mēneša pārskatā " Valsts budžeta ieņēmumi un izdevumi"</t>
  </si>
  <si>
    <t>Valsts kases tīmekļvietnē:</t>
  </si>
  <si>
    <t>*Klasifikācijas kods 02000 "Sociālās apdrošināšanas iemaksas" 5 119 805 972 euro</t>
  </si>
  <si>
    <t xml:space="preserve">  Klasifikācijas kods 22500 "Pārējās sociālās apdrošināšanas iemaksas" -875 129 083 euro:</t>
  </si>
  <si>
    <r>
      <t>(</t>
    </r>
    <r>
      <rPr>
        <sz val="10"/>
        <rFont val="Times New Roman"/>
        <family val="1"/>
        <charset val="186"/>
      </rPr>
      <t>KK 22520 "Valsts sociālās apdrošināšanas iemaksas un solidaritātes nodoklis fondēto pensiju shēmā" -846 727 057 euro; KK22540 "Solidaritātes nodokļa iemaksa iedzīvotāju ienākuma nodokļa kontā" -29 257 746 euro; KK22550 "Solidaritātes nodokļa iemaksa nodokļa maksātāju privāto pensiju fondu pensiju plānos"  -0 euro;  KK 22590 "Pārējās sociālās apdrošināšanas iemaksas" 855 720 euro.</t>
    </r>
  </si>
  <si>
    <t>6220</t>
  </si>
  <si>
    <t>Valsts sociālās apdrošināšanas pabalsti naudā</t>
  </si>
  <si>
    <t>6230</t>
  </si>
  <si>
    <t>Valsts sociālie pabalsti naudā</t>
  </si>
  <si>
    <t>6240</t>
  </si>
  <si>
    <t>Valsts un pašvaldību nodarbinātības pabalsti naudā</t>
  </si>
  <si>
    <t>6290</t>
  </si>
  <si>
    <t>Valsts un pašvaldību budžeta maksājumi</t>
  </si>
  <si>
    <t xml:space="preserve"> 1.pielikums</t>
  </si>
  <si>
    <t>Konsolidētā kopbudžeta izpilde  (ieskaitot ziedojumus un dāvinājumus, no valsts budžeta daļēji finansētu atvasinātu publisku personu un budžeta nefinansētu iestāžu budžeta izpildi)</t>
  </si>
  <si>
    <t>(tūkst.euro)</t>
  </si>
  <si>
    <t>Valsts konsolidētais¹
budžets</t>
  </si>
  <si>
    <t>Pašvaldību konsolidētais
budžets</t>
  </si>
  <si>
    <t>Konsolidētais kopbudžets</t>
  </si>
  <si>
    <t>A</t>
  </si>
  <si>
    <t xml:space="preserve">     Ieņēmumi (bruto)</t>
  </si>
  <si>
    <t>konsolidējamā pozīcija</t>
  </si>
  <si>
    <t>Kopbudžeta ieņēmumi (neto)</t>
  </si>
  <si>
    <t xml:space="preserve">     Izdevumi (bruto)</t>
  </si>
  <si>
    <t>Kopbudžeta izdevumi (neto)</t>
  </si>
  <si>
    <t>Naudas līdzekļi un noguldījumi (bilances aktīvā)</t>
  </si>
  <si>
    <t>Noguldījumi (bilances pasīvā)</t>
  </si>
  <si>
    <t>Iegādātie parāda vērtspapīri, izņemot atvasinātos finanšu instrumentus</t>
  </si>
  <si>
    <t>Emitētie parāda vērtspapīri</t>
  </si>
  <si>
    <t>Akcijas un cita līdzdalība komersantu pašu kapitālā</t>
  </si>
  <si>
    <t>Kopieguldījuma fondu akcijas</t>
  </si>
  <si>
    <t xml:space="preserve">¹ kopā ar daļēji no valsts budžeta finansētām atvasinātām publiskām personām un budžeta nefinansētām iestādēm </t>
  </si>
  <si>
    <t>Pārskatā noapaļošanas dēļ iespējamas atšķirības starp komponentu summu un kopsummu</t>
  </si>
  <si>
    <t>1.tabula</t>
  </si>
  <si>
    <t>Valsts konsolidētā budžeta izpilde
 (atbilstoši likuma par valsts budžetu 1.pielikumam)</t>
  </si>
  <si>
    <t>Izpilde % pret gada plānu            (4/3)</t>
  </si>
  <si>
    <t>KA</t>
  </si>
  <si>
    <t>Valsts budžeta ieņēmumi (PA + SA)</t>
  </si>
  <si>
    <t>Valsts pamatbudžeta ieņēmumi (bruto)</t>
  </si>
  <si>
    <t>Ienākuma nodokļi</t>
  </si>
  <si>
    <t>Ieņēmumi no iedzīvotāju ienākuma nodokļa</t>
  </si>
  <si>
    <t>Ieņēmumi no uzņēmumu ienākuma nodokļa</t>
  </si>
  <si>
    <t>Uzņēmumu ienākuma nodoklis</t>
  </si>
  <si>
    <t>Valsts sociālās apdrošināšanas obligātās iemaksas</t>
  </si>
  <si>
    <t>Ieņēmumi valsts pamatbudžetā no valsts sociālās apdrošināšanas obligāto iemaksu sadales veselības aprūpes finansēšanai</t>
  </si>
  <si>
    <t>Nodokļi par pakalpojumiem un precēm</t>
  </si>
  <si>
    <t>Pievienotās vērtības nodoklis</t>
  </si>
  <si>
    <t>Akcīzes nodoklis</t>
  </si>
  <si>
    <t>Nodokļi atsevišķām precēm un pakalpojumu veidiem</t>
  </si>
  <si>
    <t>Azartspēļu nodoklis</t>
  </si>
  <si>
    <t>Izložu nodoklis</t>
  </si>
  <si>
    <t>Elektroenerģijas nodoklis</t>
  </si>
  <si>
    <t>Transportlīdzekļa ekspluatācijas nodoklis</t>
  </si>
  <si>
    <t>Uzņēmumu vieglo transportlīdzekļu nodoklis</t>
  </si>
  <si>
    <t>Nodokļi un maksājumi par tiesībām lietot atsevišķas preces</t>
  </si>
  <si>
    <t>Dabas resursu nodoklis</t>
  </si>
  <si>
    <t>Muitas nodoklis</t>
  </si>
  <si>
    <t>Īpašuma nodokļi</t>
  </si>
  <si>
    <t>Ieņēmumi no speciālajiem nodokļu režīmiem</t>
  </si>
  <si>
    <t>Ieņēmumi, kas iemaksāti vienotajā nodokļu kontā</t>
  </si>
  <si>
    <t>Ārvalstu finanšu palīdzība</t>
  </si>
  <si>
    <t>Valsts pamatbudžeta iestāžu saņemtie transferti no valsts pamatbudžeta*</t>
  </si>
  <si>
    <t>mīnus transferts no valsts speciālā budžeta</t>
  </si>
  <si>
    <t>PA</t>
  </si>
  <si>
    <t>Valsts pamatbudžeta ieņēmumi (neto)</t>
  </si>
  <si>
    <t>Valsts speciālā budžeta ieņēmumi (bruto)</t>
  </si>
  <si>
    <t>Valsts speciālajā budžetā saņemtie transferti no valsts pamatbudžeta</t>
  </si>
  <si>
    <t>mīnus transferts no valsts pamatbudžeta</t>
  </si>
  <si>
    <t>SA</t>
  </si>
  <si>
    <t>Valsts speciālā budžeta ieņēmumi (neto)</t>
  </si>
  <si>
    <t>KB</t>
  </si>
  <si>
    <t>Valsts budžeta izdevumi (KB1+KB2)</t>
  </si>
  <si>
    <t>KB1</t>
  </si>
  <si>
    <t>Valsts budžeta uzturēšanas izdevumi (PB1+SB1)</t>
  </si>
  <si>
    <t>KB2</t>
  </si>
  <si>
    <t>Valsts budžeta kapitālie izdevumi (PB2+SB2)</t>
  </si>
  <si>
    <t>Valsts budžeta finansiālā bilance (KA-KB)</t>
  </si>
  <si>
    <t>Valsts pamatbudžeta izdevumi (bruto)</t>
  </si>
  <si>
    <t>mīnus transferts valsts speciālajam budžetam</t>
  </si>
  <si>
    <t>PB</t>
  </si>
  <si>
    <t>Valsts pamatbudžeta izdevumi (neto)</t>
  </si>
  <si>
    <t>Valsts pamatbudžeta uzturēšanas izdevumi (bruto)</t>
  </si>
  <si>
    <t>PB1</t>
  </si>
  <si>
    <t>Valsts pamatbudžeta uzturēšanas izdevumi (neto)</t>
  </si>
  <si>
    <t>Valsts pamatbudžeta kapitālie izdevumi (bruto)</t>
  </si>
  <si>
    <t>PB2</t>
  </si>
  <si>
    <t>Valsts pamatbudžeta kapitālie izdevumi (neto)</t>
  </si>
  <si>
    <t>Valsts pamatbudžeta finansiālā bilance</t>
  </si>
  <si>
    <t>Valsts speciālā budžeta izdevumi (bruto)</t>
  </si>
  <si>
    <t>mīnus transferts valsts pamatbudžetam</t>
  </si>
  <si>
    <t>SB</t>
  </si>
  <si>
    <t>Valsts speciālā budžeta izdevumi (neto)</t>
  </si>
  <si>
    <t>Valsts speciālā budžeta uzturēšanas izdevumi (bruto)</t>
  </si>
  <si>
    <t>SB1</t>
  </si>
  <si>
    <t>Valsts speciālā budžeta uzturēšanas izdevumi (neto)</t>
  </si>
  <si>
    <t>Valsts speciālā budžeta kapitālie izdevumi (bruto)</t>
  </si>
  <si>
    <t>SB2</t>
  </si>
  <si>
    <t>Valsts speciālā budžeta kapitālie izdevumi (neto)</t>
  </si>
  <si>
    <t>Valsts speciālā budžeta finansiālā bilance</t>
  </si>
  <si>
    <t>7. tabula</t>
  </si>
  <si>
    <t>Pamatbudžets</t>
  </si>
  <si>
    <t>21100</t>
  </si>
  <si>
    <t>Iestādes ieņēmumi no ārvalstu finanšu palīdzības</t>
  </si>
  <si>
    <r>
      <t xml:space="preserve">Vispārējā kārtībā sadalāmā dotācija no vispārējiem ieņēmumiem </t>
    </r>
    <r>
      <rPr>
        <vertAlign val="superscript"/>
        <sz val="10"/>
        <rFont val="Times New Roman"/>
        <family val="1"/>
        <charset val="186"/>
      </rPr>
      <t>1</t>
    </r>
  </si>
  <si>
    <r>
      <t xml:space="preserve">Dotācija no vispārējiem ieņēmumiem atmaksām valsts pamatbudžetā </t>
    </r>
    <r>
      <rPr>
        <vertAlign val="superscript"/>
        <sz val="10"/>
        <rFont val="Times New Roman"/>
        <family val="1"/>
        <charset val="186"/>
      </rPr>
      <t>2</t>
    </r>
  </si>
  <si>
    <t>1.0.; 2.0.grupa</t>
  </si>
  <si>
    <t>Izdevumi – kopā</t>
  </si>
  <si>
    <t>F40010020</t>
  </si>
  <si>
    <t>Izsniegto aizdevumu saņemtā atmaksa</t>
  </si>
  <si>
    <t>F40020020</t>
  </si>
  <si>
    <t>Saņemto aizņēmumu atmaksa</t>
  </si>
  <si>
    <t>ES politiku instrumenti un ĀFP līdzfinansētie projekti</t>
  </si>
  <si>
    <t>Dotācija no vispārējiem ieņēmumiem atmaksām valsts pamatbudžetā 2</t>
  </si>
  <si>
    <t>Eiropas transporta, telekomunikāciju un enerģijas infrastruktūras tīkli un Eiropas infrastruktūras savienošanas instrume</t>
  </si>
  <si>
    <t>Vispārējā kārtībā sadalāmā dotācija no vispārējiem ieņēmumiem</t>
  </si>
  <si>
    <t>Kohēzijas fonds</t>
  </si>
  <si>
    <t>Kohēzijas fonds (KF) 2014.-2020.gada plānošanas periodam</t>
  </si>
  <si>
    <t>Kohēzijas fonds (KF) 2021.-2027.gada plānošanas periodam</t>
  </si>
  <si>
    <t>Eiropas Reģionālās attīstības fonds (ERAF)</t>
  </si>
  <si>
    <t>Eiropas Reģionālās attīstības fonds (ERAF) 2014.-2020.gada plānošanas periodam</t>
  </si>
  <si>
    <t>Eiropas Reģionālās attīstības fonds (ERAF) 2021.-2027.gada plānošanas periodam</t>
  </si>
  <si>
    <t>Eiropas Sociālais fonds (ESF)</t>
  </si>
  <si>
    <t>Eiropas Sociālais fonds (ESF) 2014.-2020.gada plānošanas periodam</t>
  </si>
  <si>
    <t>Eiropas Sociālais fonds Plus (ESF) 2021. - 2027.gada plānošanas periodam</t>
  </si>
  <si>
    <t>Eiropas Lauksaimniecības garantiju fonds (ELGF)</t>
  </si>
  <si>
    <t>Eiropas Lauksaimniecības fonds lauku attīstībai (ELFLA)</t>
  </si>
  <si>
    <t>Eiropas Jūrlietu un zivsaimniecības fonds (EJZF) un EiropasJūrlietu, zvejniecības un akvakultūras fonds (EJZAF)</t>
  </si>
  <si>
    <t>Eiropas Kopienas iniciatīvas</t>
  </si>
  <si>
    <t>Mērķis "Eiropas teritoriālā sadarbība"</t>
  </si>
  <si>
    <t>Citi Eiropas Savienības politiku instrumenti</t>
  </si>
  <si>
    <t>Ārvalstu finanšu palīdzības līdzfinansētie projekti</t>
  </si>
  <si>
    <t>Eiropas Ekonomikas zonas un Norvēģijas finanšu instrumentu finansētie projekti</t>
  </si>
  <si>
    <t>Latvijas un Šveices sadarbības programmas finansētie projekti un pasākumi</t>
  </si>
  <si>
    <t>Citi ārvalstu finanšu palīdzības līdzfinansētie projekti</t>
  </si>
  <si>
    <t>Taisnīgas pārkārtošanās fonds (TPF)</t>
  </si>
  <si>
    <t>Taisnīgas pārkārtošanās fonds (TPF) 2021. - 2027.gada plānošanas periodam</t>
  </si>
  <si>
    <t>Nesadalītais finansējums ES politiku instrumentu un pārējās ĀFP līdzfinansēto projektu un pasākumu īstenošanai</t>
  </si>
  <si>
    <t>Publiskā un privātā partnerība</t>
  </si>
  <si>
    <t>Maksājumi par aizņēmumiem un kredītiem</t>
  </si>
  <si>
    <t>Maksājumi starptautiskajās institūcijās un programmās</t>
  </si>
  <si>
    <t>Citas ilgtermiņa saistības</t>
  </si>
  <si>
    <t>Speciālais budžets</t>
  </si>
  <si>
    <t>1; 2, 3; 4.2; 5.gr.</t>
  </si>
  <si>
    <t>Ieņēmumi – kopā</t>
  </si>
  <si>
    <r>
      <rPr>
        <vertAlign val="superscript"/>
        <sz val="10"/>
        <rFont val="Times New Roman"/>
        <family val="1"/>
        <charset val="186"/>
      </rPr>
      <t xml:space="preserve">1 </t>
    </r>
    <r>
      <rPr>
        <sz val="10"/>
        <rFont val="Times New Roman"/>
        <family val="1"/>
        <charset val="186"/>
      </rPr>
      <t xml:space="preserve"> Vispārējā kārtā sadalāmā dotācija no vispārējiem ieņēmumiem ailēs "Izpilde no gada sākuma" un "Pārskata mēneša izpilde" samazināta  par slēgtajiem asignējumiem EUR 480 637 867,02  euro vērtībā (kopsummā);</t>
    </r>
  </si>
  <si>
    <r>
      <rPr>
        <vertAlign val="superscript"/>
        <sz val="10"/>
        <rFont val="Times New Roman"/>
        <family val="1"/>
        <charset val="186"/>
      </rPr>
      <t>2</t>
    </r>
    <r>
      <rPr>
        <sz val="10"/>
        <rFont val="Times New Roman"/>
        <family val="1"/>
        <charset val="186"/>
      </rPr>
      <t xml:space="preserve"> Dotācija no vispārējiem ieņēmumiem atmaksām valsts pamatbudžetā ailēs "Izpilde no gada sākuma" un "Pārskata mēneša izpilde" samazināta  par slēgtajiem asignējumiem EUR  2 743 998,66 euro vērtībā (kopsummā).</t>
    </r>
  </si>
  <si>
    <t>8.tabula</t>
  </si>
  <si>
    <t>Izpilde % pret gada plānu (3/2)</t>
  </si>
  <si>
    <t>1; 2, 3; 4.2; 5.gr. Ieņēmumi – kopā</t>
  </si>
  <si>
    <t>3.; 4.2; 5.; 7.gr. Resursi izdevumu segšanai</t>
  </si>
  <si>
    <t xml:space="preserve">   2.0.grupa Nenodokļu ieņēmumi</t>
  </si>
  <si>
    <t>3.0.grupa Ieņēmumi no maksas pakalpojumiem un citi pašu ieņēmumi – kopā</t>
  </si>
  <si>
    <t>4.2.apakšgrupa Ārvalstu finanšu palīdzība iestādes ieņēmumos</t>
  </si>
  <si>
    <t>21100 Iestādes ieņēmumi no ārvalstu finanšu palīdzības</t>
  </si>
  <si>
    <t>21200 Ārvalstu finanšu palīdzība atmaksām valsts pamatbudžetam</t>
  </si>
  <si>
    <t>5.0.grupa Transferti</t>
  </si>
  <si>
    <t>18.0.0.0. Valsts budžeta transferti</t>
  </si>
  <si>
    <t xml:space="preserve">   18300 Valsts pamatbudžeta iestāžu saņemtie transferti no valsts pamatbudžeta</t>
  </si>
  <si>
    <t>18400 Valsts pamatbudžetā saņemtie transferti no valsts speciālā budžeta</t>
  </si>
  <si>
    <t>19.0.0.0. Pašvaldību budžetu transferti</t>
  </si>
  <si>
    <t>19500 Valsts budžeta iestāžu saņemtie transferti no pašvaldībām</t>
  </si>
  <si>
    <t>19550 Valsts budžeta iestāžu saņemtie transferti (izņemot atmaksas) no pašvaldībām</t>
  </si>
  <si>
    <t>19560 Valsts budžeta iestāžu saņemtā atmaksa no pašvaldībām par iepriekšējos gados saņemtajiem un neizlietotajiem valsts budžeta transfertiem</t>
  </si>
  <si>
    <t>19570 Valsts budžeta iestāžu saņemtā atmaksa no pašvaldībām par Eiropas Savienības politiku instrumentu un pārējās ārvalstu finanšu palīdzības līdzfinansētajos projektos (pasākumos) piešķirtajiem līdzekļiem</t>
  </si>
  <si>
    <t>17.0.0.0. No valsts budžeta daļēji finansēto atvasināto publisko personu un budžeta nefinansēto iestāžu transferti</t>
  </si>
  <si>
    <t>17100 Valsts budžeta iestāžu saņemtie transferti no valsts budžeta daļēji finansētām atvasinātām publiskām personām un no budžeta nefinansētām iestādēm</t>
  </si>
  <si>
    <t>17110 Valsts budžeta iestāžu saņemtie transferti no savas ministrijas, centrālās valsts iestādes padotībā esošām no valsts budžeta daļēji finansētām atvasinātām publiskām personām un budžeta nefinansētām iestādēm</t>
  </si>
  <si>
    <t>17120 Valsts budžeta iestāžu saņemtie transferti no citas ministrijas, centrālās valsts iestādes padotībā esošām no valsts budžeta daļēji finansētām atvasinātām publiskām personām un budžeta nefinansētām iestādēm</t>
  </si>
  <si>
    <t>17130 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</si>
  <si>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17140 Valsts budžeta iestāžu saņemtā atmaksa no citas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</si>
  <si>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7.0.grupa Dotācija no vispārējiem ieņēmumiem</t>
  </si>
  <si>
    <t>21710 Vispārējā kārtībā sadalāmā dotācija no vispārējiem ieņēmumiem</t>
  </si>
  <si>
    <t>21720 Dotācija no vispārējiem ieņēmumiem atmaksām valsts pamatbudžetā</t>
  </si>
  <si>
    <t>1.0.; 2.0.grupa Izdevumi – kopā</t>
  </si>
  <si>
    <t>1.0.grupa Uzturēšanas izdevumi</t>
  </si>
  <si>
    <t>1.1.apakšgrupa Kārtējie izdevumi</t>
  </si>
  <si>
    <t>1000 Atlīdzība</t>
  </si>
  <si>
    <t>2000 Preces un pakalpojumi</t>
  </si>
  <si>
    <t>1.2.apakšgrupa Procentu izdevumi</t>
  </si>
  <si>
    <t>1.3.apakšgrupa Subsīdijas, dotācijas, sociālie maksājumi un kompensācijas</t>
  </si>
  <si>
    <t>3000 Subsīdijas un dotācijas</t>
  </si>
  <si>
    <t>6000 Sociāla rakstura maksājumi un kompensācijas</t>
  </si>
  <si>
    <t>1.4.apakšgrupa Kārtējie maksājumi Eiropas Savienības budžetā un starptautiskā sadarbība</t>
  </si>
  <si>
    <t>7600 Kārtējie maksājumi Eiropas Savienības budžetā</t>
  </si>
  <si>
    <t>7700 Starptautiskā sadarbība</t>
  </si>
  <si>
    <t>1.5.apakšgrupa Transferti viena budžeta veida ietvaros un uzturēšanas izdevumu transferti starp budžeta veidiem</t>
  </si>
  <si>
    <t>7100 Valsts budžeta transferti un uzturēšanas izdevumu transferti</t>
  </si>
  <si>
    <t>7120 Valsts budžeta uzturēšanas izdevumu transferti no valsts pamatbudžeta uz valsts speciālo budžetu</t>
  </si>
  <si>
    <t>7300 Valsts budžeta uzturēšanas izdevumu transferti citiem budžetiem Eiropas Savienības politiku instrumentu un pārējās ārvalstu finanšu palīdzības līdzfinansētajiem projektiem (pasākumiem)</t>
  </si>
  <si>
    <t>7320 Valsts budžeta uzturēšanas izdevumu transferti pašvaldībām Eiropas Savienības politiku instrumentu un pārējās ārvalstu finanšu palīdzības līdzfinansētajiem projektiem (pasākumiem)</t>
  </si>
  <si>
    <t>7350 Valsts budžeta uzturēšanas izdevumu transferti valsts budžeta daļēji finansētām atvasinātām publiskām personām un budžeta nefinansētām iestādēm Eiropas Savienības politiku instrumentu un pārējās ārvalstu finanšu palīdzības līdzfinansētiem projektiem (pasākumiem)</t>
  </si>
  <si>
    <t>7400 Pārējie valsts budžeta uzturēšanas izdevumu transferti citiem budžetiem</t>
  </si>
  <si>
    <t>7460 Pārējie valsts budžeta uzturēšanas izdevumu transferti pašvaldībām</t>
  </si>
  <si>
    <t>7470 Pārējie valsts budžeta uzturēšanas izdevumu transferti valsts budžeta daļēji finansētām atvasinātām publiskām personām un budžeta nefinansētām iestādēm</t>
  </si>
  <si>
    <t>2.0.grupa Kapitālie izdevumi</t>
  </si>
  <si>
    <t>2.1.apakšgrupa Pamatkapitāla veidošana</t>
  </si>
  <si>
    <t>2.2.apakšgrupa Kapitālo izdevumu transferti</t>
  </si>
  <si>
    <t>9100 Valsts budžeta kapitālo izdevumu transferti</t>
  </si>
  <si>
    <t>9120 Valsts budžeta kapitālo izdevumu transferti no valsts pamatbudžeta uz valsts speciālo budžetu</t>
  </si>
  <si>
    <t>9500 Valsts budžeta transferti kapitālajiem izdevumiem citiem budžetiem Eiropas Savienības politiku instrumentu un pārējās ārvalstu finanšu palīdzības līdzfinansētajiem projektiem (pasākumiem)</t>
  </si>
  <si>
    <t>9580 Valsts budžeta kapitālo izdevumu transferti pašvaldībām Eiropas Savienības politiku instrumentu un pārējās ārvalstu finanšu palīdzības līdzfinansētajiem projektiem (pasākumiem)</t>
  </si>
  <si>
    <t>9590 Valsts budžeta kapitālo izdevumu transferti valsts budžeta daļēji finansētām atvasinātām publiskām personām un budžeta nefinansētām iestādēm Eiropas Savienības politiku instrumentu un pārējās ārvalstu finanšu palīdzības līdzfinansētajiem projektiem (pasākumiem)</t>
  </si>
  <si>
    <t>9700 Pārējie valsts budžeta kapitālo izdevumu transferti citiem budžetiem</t>
  </si>
  <si>
    <t>9710 Pārējie valsts budžeta kapitālo izdevumu transferti pašvaldībām</t>
  </si>
  <si>
    <t>9720 Pārējie valsts budžeta transferti kapitālajiem izdevumiem valsts budžeta daļēji finansētām atvasinātām publiskām personām un budžeta nefinansētām iestādēm</t>
  </si>
  <si>
    <t>F00000000 Finansēšana</t>
  </si>
  <si>
    <t>F40020000 Aizņēmumi</t>
  </si>
  <si>
    <t>F40010000 Aizdevumi</t>
  </si>
  <si>
    <t>F21010000 Naudas līdzekļi</t>
  </si>
  <si>
    <t>F210100001 Maksas pakalpojumu un citu pašu ieņēmumu naudas līdzekļu atlikumu izmaiņas palielinājums (-) vai samazinājums (+)</t>
  </si>
  <si>
    <t>F210100002 Ārvalstu finanšu palīdzības naudas līdzekļu atlikumu izmaiņas palielinājums (-) vai samazinājums (+)</t>
  </si>
  <si>
    <t>F210100005 Naudas līdzekļu aizdevumiem atlikumu izmaiņas palielinājums (-) vai samazinājums (+)</t>
  </si>
  <si>
    <t>F50010000 Akcijas un cita līdzdalība pašu kapitālā</t>
  </si>
  <si>
    <t>I. Valsts pamatfunkciju īstenošana</t>
  </si>
  <si>
    <t>II. ES politiku instrumentu un pārējās ārvalstu finanšu palīdzības līdzfinansēto projektu un pasākumu īstenošana</t>
  </si>
  <si>
    <t>01. Valsts prezidenta kanceleja</t>
  </si>
  <si>
    <t>7130 Valsts budžeta transferti no valsts pamatbudžeta uz valsts pamatbudžetu</t>
  </si>
  <si>
    <t>7131 Valsts budžeta transferti no valsts pamatbudžeta dotācijas no vispārējiem ieņēmumiem uz valsts pamatbudžetu</t>
  </si>
  <si>
    <t>02. Saeima</t>
  </si>
  <si>
    <t>18100 Valsts pamatbudžeta savstarpējie transferti</t>
  </si>
  <si>
    <t>18130 Valsts pamatbudžeta iestāžu saņemtie transferti no valsts pamatbudžeta</t>
  </si>
  <si>
    <t>18131 Valsts pamatbudžeta iestāžu saņemtie transferti no valsts pamatbudžeta dotācijas no vispārējiem ieņēmumiem</t>
  </si>
  <si>
    <t>03. Ministru kabinets</t>
  </si>
  <si>
    <t>18132 Valsts pamatbudžeta iestāžu saņemtie transferti no ārvalstu finanšu palīdzības līdzekļiem</t>
  </si>
  <si>
    <t>04. Korupcijas novēršanas un apkarošanas birojs</t>
  </si>
  <si>
    <t>18139 Pārējie valsts pamatbudžetā saņemtie transferti no valsts pamatbudžeta</t>
  </si>
  <si>
    <t>05. Tiesībsarga birojs</t>
  </si>
  <si>
    <t>08. Sabiedrības integrācijas fonds</t>
  </si>
  <si>
    <t>09. Sabiedrisko pakalpojumu regulēšanas komisija</t>
  </si>
  <si>
    <t>10. Aizsardzības ministrija</t>
  </si>
  <si>
    <t>7132 Valsts budžeta transferti no valsts pamatbudžeta ārvalstu finanšu palīdzības līdzekļiem uz valsts pamatbudžetu</t>
  </si>
  <si>
    <t>7500 Atmaksa valsts budžetā par veiktajiem izdevumiem</t>
  </si>
  <si>
    <t>11. Ārlietu ministrija</t>
  </si>
  <si>
    <t>12. Ekonomikas ministrija</t>
  </si>
  <si>
    <t>13. Finanšu ministrija</t>
  </si>
  <si>
    <t>7139 Pārējie valsts budžeta transferti no valsts pamatbudžeta uz valsts pamatbudžetu</t>
  </si>
  <si>
    <t>F40010010 Izsniegtie aizdevumi</t>
  </si>
  <si>
    <t>F40010020 Izsniegto aizdevumu saņemtā atmaksa</t>
  </si>
  <si>
    <t>14. Iekšlietu ministrija</t>
  </si>
  <si>
    <t>15. Izglītības un zinātnes ministrija</t>
  </si>
  <si>
    <t>F40020020 Saņemto aizņēmumu atmaksa</t>
  </si>
  <si>
    <t>16. Zemkopības ministrija</t>
  </si>
  <si>
    <t>17. Satiksmes ministrija</t>
  </si>
  <si>
    <t>18. Labklājības ministrija</t>
  </si>
  <si>
    <t>19. Tieslietu ministrija</t>
  </si>
  <si>
    <t>20. Klimata un enerģētikas ministrija</t>
  </si>
  <si>
    <t>21. Vides aizsardzības un reģionālās attīstības ministrija</t>
  </si>
  <si>
    <t>22. Kultūras ministrija</t>
  </si>
  <si>
    <t>24. Valsts kontrole</t>
  </si>
  <si>
    <t>28. Augstākā tiesa</t>
  </si>
  <si>
    <t>29. Veselības ministrija</t>
  </si>
  <si>
    <t>30. Satversmes tiesa</t>
  </si>
  <si>
    <t>32. Prokuratūra</t>
  </si>
  <si>
    <t>35. Centrālā vēlēšanu komisija</t>
  </si>
  <si>
    <t>46. Sabiedriskie elektroniskie plašsaziņas līdzekļi</t>
  </si>
  <si>
    <t>47. Radio un televīzijas regulators</t>
  </si>
  <si>
    <t>62. Mērķdotācijas pašvaldībām</t>
  </si>
  <si>
    <t>64. Dotācija pašvaldībām</t>
  </si>
  <si>
    <t>74. Gadskārtējā valsts budžeta izpildes procesā pārdalāmais finansējums</t>
  </si>
  <si>
    <t>1.0.grupa Nodokļu ieņēmumi</t>
  </si>
  <si>
    <t>1.3.apakšgrupa Sociālās apdrošināšanas iemaksas – kopā</t>
  </si>
  <si>
    <t>2.0.grupa Nenodokļu ieņēmumi</t>
  </si>
  <si>
    <t>1100 Atalgojums</t>
  </si>
  <si>
    <t>1200 Darba devēja valsts sociālās apdrošināšanas obligātās iemaksas, pabalsti un kompensācijas</t>
  </si>
  <si>
    <t>2100 Mācību, darba un dienesta komandējumi, darba braucieni</t>
  </si>
  <si>
    <t>2200 Pakalpojumi</t>
  </si>
  <si>
    <t>2300 Krājumi, materiāli, energoresursi, preces, biroja preces un inventārs, kurus neuzskaita kodā 5000</t>
  </si>
  <si>
    <t>2500 Budžeta iestāžu nodokļu, nodevu un sankciju maksājumi</t>
  </si>
  <si>
    <t>3200 Subsīdijas un dotācijas komersantiem, biedrībām, nodibinājumiem un fiziskām personām</t>
  </si>
  <si>
    <t>6200 Pensijas un sociālie pabalsti naudā</t>
  </si>
  <si>
    <t>6210 Valsts pensijas</t>
  </si>
  <si>
    <t>6220 Valsts sociālās apdrošināšanas pabalsti naudā</t>
  </si>
  <si>
    <t>6230 Valsts sociālie pabalsti naudā</t>
  </si>
  <si>
    <t>6240 Valsts un pašvaldību nodarbinātības pabalsti naudā</t>
  </si>
  <si>
    <t>6290 Valsts un pašvaldību budžeta maksājumi</t>
  </si>
  <si>
    <t>6500 Kompensācijas, kuras izmaksā personām, pamatojoties uz Latvijas tiesu, Eiropas Savienības Tiesas, Eiropas Cilvēktiesību Tiesas nolēmumiem</t>
  </si>
  <si>
    <t>7110 Valsts budžeta uzturēšanas izdevumu transferti no valsts speciālā budžeta uz valsts pamatbudžetu</t>
  </si>
  <si>
    <t>5100 Nemateriālie ieguldījumi</t>
  </si>
  <si>
    <t>5200 Pamatlīdzekļi, ieguldījuma īpašumi un bioloģiskie aktīvi</t>
  </si>
  <si>
    <t>F210100003 Valsts speciālā budžeta naudas līdzekļu atlikumu izmaiņas palielinājums (-) vai samazinājums (+)</t>
  </si>
  <si>
    <t>Pārskatā noapaļošanas dēl iespējamas atšķirības starp komponentu summu un kopsummu</t>
  </si>
  <si>
    <t>*Ailē "Izpilde no gada sākuma" ieņēmumu kodā 21720 uzrādītā dotācija no vispārējiem ieņēmumiem atmaksām valsts pamatbudžetā konsolidēta atbilstoši pārskata periodā veiktajām atmaksām valsts budžetā 14 034 275 EUR apmērā</t>
  </si>
  <si>
    <r>
      <rPr>
        <i/>
        <vertAlign val="superscript"/>
        <sz val="10"/>
        <rFont val="Times New Roman"/>
        <family val="1"/>
        <charset val="186"/>
      </rPr>
      <t>1</t>
    </r>
    <r>
      <rPr>
        <i/>
        <sz val="10"/>
        <rFont val="Times New Roman"/>
        <family val="1"/>
        <charset val="186"/>
      </rPr>
      <t xml:space="preserve"> Vispārējā kārtībā sadalāmā dotācija no vispārējiem ieņēmumiem ailēs "Izpilde no gada sākuma" un "Pārskata mēneša izpilde" samazināta  par slēgtajiem asignējumiem EUR 480 637 867 euro vērtībā (kopsummā)
</t>
    </r>
    <r>
      <rPr>
        <i/>
        <vertAlign val="superscript"/>
        <sz val="10"/>
        <rFont val="Times New Roman"/>
        <family val="1"/>
        <charset val="186"/>
      </rPr>
      <t>2</t>
    </r>
    <r>
      <rPr>
        <i/>
        <sz val="10"/>
        <rFont val="Times New Roman"/>
        <family val="1"/>
        <charset val="186"/>
      </rPr>
      <t xml:space="preserve"> Dotācija no vispārējiem ieņēmumiem atmaksām valsts pamatbudžetā ailēs "Izpilde no gada sākuma" un "Pārskata mēneša izpilde" samazināta  par slēgtajiem asignējumiem EUR  2 743 999 euro vērtībā (kopsummā)</t>
    </r>
  </si>
  <si>
    <t>21720 Dotācija no vispārējiem ieņēmumiem atmaksām valsts pamatbudžetā*</t>
  </si>
  <si>
    <r>
      <t xml:space="preserve">21710 Vispārējā kārtībā sadalāmā dotācija no vispārējiem ieņēmumiem </t>
    </r>
    <r>
      <rPr>
        <vertAlign val="superscript"/>
        <sz val="10"/>
        <rFont val="Times New Roman"/>
        <family val="1"/>
        <charset val="186"/>
      </rPr>
      <t>1</t>
    </r>
  </si>
  <si>
    <r>
      <t xml:space="preserve">7.0.grupa Dotācija no vispārējiem ieņēmumiem </t>
    </r>
    <r>
      <rPr>
        <vertAlign val="superscript"/>
        <sz val="10"/>
        <rFont val="Times New Roman"/>
        <family val="1"/>
        <charset val="186"/>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</si>
</sst>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quot;.&quot;0"/>
    <numFmt numFmtId="165" formatCode="_-* #,##0.00\ &quot;DM&quot;_-;\-* #,##0.00\ &quot;DM&quot;_-;_-* &quot;-&quot;??\ &quot;DM&quot;_-;_-@_-"/>
    <numFmt numFmtId="166" formatCode="#,##0.0"/>
    <numFmt numFmtId="167" formatCode="_-* #,##0.00\ _D_M_-;\-* #,##0.00\ _D_M_-;_-* &quot;-&quot;??\ _D_M_-;_-@_-"/>
    <numFmt numFmtId="168" formatCode="#,##0_ ;\-#,##0\ "/>
    <numFmt numFmtId="169" formatCode="_(* #,##0.00_);_(* \(#,##0.00\);_(* &quot;-&quot;??_);_(@_)"/>
    <numFmt numFmtId="170" formatCode="#\ ##0"/>
    <numFmt numFmtId="171" formatCode="0.0"/>
  </numFmts>
  <fonts count="86">
    <font>
      <sz val="10"/>
      <color theme="1"/>
      <name val="Times New Roman"/>
      <family val="2"/>
      <charset val="186"/>
    </font>
    <font>
      <sz val="11"/>
      <color theme="1"/>
      <name val="Calibri"/>
      <family val="2"/>
      <charset val="186"/>
      <scheme val="minor"/>
    </font>
    <font>
      <sz val="11"/>
      <color indexed="8"/>
      <name val="Calibri"/>
      <family val="2"/>
      <charset val="186"/>
    </font>
    <font>
      <sz val="10"/>
      <name val="Arial"/>
      <family val="2"/>
      <charset val="186"/>
    </font>
    <font>
      <sz val="10"/>
      <name val="Times New Roman"/>
      <family val="1"/>
      <charset val="186"/>
    </font>
    <font>
      <b/>
      <sz val="12"/>
      <name val="Times New Roman"/>
      <family val="1"/>
      <charset val="186"/>
    </font>
    <font>
      <sz val="12"/>
      <name val="Times New Roman"/>
      <family val="1"/>
      <charset val="186"/>
    </font>
    <font>
      <sz val="11"/>
      <color indexed="8"/>
      <name val="Calibri"/>
      <family val="2"/>
    </font>
    <font>
      <sz val="11"/>
      <color indexed="9"/>
      <name val="Calibri"/>
      <family val="2"/>
    </font>
    <font>
      <b/>
      <sz val="11"/>
      <color indexed="8"/>
      <name val="Calibri"/>
      <family val="2"/>
    </font>
    <font>
      <sz val="10"/>
      <name val="BaltHelvetica"/>
    </font>
    <font>
      <sz val="10"/>
      <color indexed="8"/>
      <name val="Arial"/>
      <family val="2"/>
    </font>
    <font>
      <b/>
      <sz val="18"/>
      <color indexed="62"/>
      <name val="Cambria"/>
      <family val="2"/>
    </font>
    <font>
      <sz val="10"/>
      <name val="Helv"/>
    </font>
    <font>
      <sz val="10"/>
      <name val="BaltGaramond"/>
      <family val="2"/>
      <charset val="186"/>
    </font>
    <font>
      <sz val="10"/>
      <name val="Arial"/>
      <family val="2"/>
      <charset val="186"/>
    </font>
    <font>
      <sz val="9"/>
      <name val="Times New Roman"/>
      <family val="1"/>
      <charset val="186"/>
    </font>
    <font>
      <sz val="11"/>
      <color indexed="16"/>
      <name val="Calibri"/>
      <family val="2"/>
    </font>
    <font>
      <b/>
      <sz val="11"/>
      <color indexed="53"/>
      <name val="Calibri"/>
      <family val="2"/>
    </font>
    <font>
      <b/>
      <sz val="11"/>
      <color indexed="9"/>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9"/>
      <color indexed="8"/>
      <name val="Times New Roman"/>
      <family val="1"/>
      <charset val="186"/>
    </font>
    <font>
      <b/>
      <sz val="10"/>
      <color indexed="39"/>
      <name val="Arial"/>
      <family val="2"/>
    </font>
    <font>
      <b/>
      <sz val="10"/>
      <color indexed="8"/>
      <name val="Arial"/>
      <family val="2"/>
    </font>
    <font>
      <sz val="9"/>
      <color indexed="8"/>
      <name val="Times New Roman"/>
      <family val="1"/>
      <charset val="186"/>
    </font>
    <font>
      <b/>
      <sz val="12"/>
      <color indexed="8"/>
      <name val="Arial"/>
      <family val="2"/>
      <charset val="186"/>
    </font>
    <font>
      <sz val="10"/>
      <color indexed="8"/>
      <name val="Arial"/>
      <family val="2"/>
      <charset val="186"/>
    </font>
    <font>
      <sz val="10"/>
      <color indexed="39"/>
      <name val="Arial"/>
      <family val="2"/>
    </font>
    <font>
      <sz val="19"/>
      <color indexed="48"/>
      <name val="Arial"/>
      <family val="2"/>
      <charset val="186"/>
    </font>
    <font>
      <sz val="9"/>
      <color indexed="10"/>
      <name val="Times New Roman"/>
      <family val="1"/>
      <charset val="186"/>
    </font>
    <font>
      <sz val="11"/>
      <color indexed="10"/>
      <name val="Calibri"/>
      <family val="2"/>
    </font>
    <font>
      <sz val="10"/>
      <name val="Arial"/>
      <family val="2"/>
      <charset val="186"/>
    </font>
    <font>
      <u/>
      <sz val="10"/>
      <color indexed="12"/>
      <name val="Arial"/>
      <family val="2"/>
      <charset val="186"/>
    </font>
    <font>
      <b/>
      <sz val="8"/>
      <name val="Arial"/>
      <family val="2"/>
    </font>
    <font>
      <sz val="8"/>
      <name val="Arial"/>
      <family val="2"/>
    </font>
    <font>
      <sz val="11"/>
      <color indexed="8"/>
      <name val="Calibri"/>
      <family val="2"/>
      <charset val="186"/>
    </font>
    <font>
      <sz val="11"/>
      <color indexed="9"/>
      <name val="Calibri"/>
      <family val="2"/>
      <charset val="186"/>
    </font>
    <font>
      <i/>
      <sz val="11"/>
      <color indexed="23"/>
      <name val="Calibri"/>
      <family val="2"/>
      <charset val="186"/>
    </font>
    <font>
      <b/>
      <sz val="18"/>
      <color indexed="56"/>
      <name val="Cambria"/>
      <family val="2"/>
      <charset val="186"/>
    </font>
    <font>
      <sz val="10"/>
      <color indexed="9"/>
      <name val="Arial"/>
      <family val="2"/>
    </font>
    <font>
      <i/>
      <sz val="10"/>
      <color indexed="23"/>
      <name val="Arial"/>
      <family val="2"/>
    </font>
    <font>
      <b/>
      <sz val="10"/>
      <color indexed="8"/>
      <name val="Arial"/>
      <family val="2"/>
      <charset val="186"/>
    </font>
    <font>
      <sz val="10"/>
      <color indexed="10"/>
      <name val="Arial"/>
      <family val="2"/>
    </font>
    <font>
      <u/>
      <sz val="10"/>
      <color indexed="12"/>
      <name val="Times New Roman"/>
      <family val="1"/>
      <charset val="186"/>
    </font>
    <font>
      <sz val="10"/>
      <name val="Arial"/>
      <family val="2"/>
      <charset val="186"/>
    </font>
    <font>
      <sz val="8"/>
      <name val="Arial"/>
      <family val="2"/>
      <charset val="186"/>
    </font>
    <font>
      <sz val="10"/>
      <color theme="1"/>
      <name val="Times New Roman"/>
      <family val="2"/>
      <charset val="186"/>
    </font>
    <font>
      <sz val="11"/>
      <color theme="1"/>
      <name val="Calibri"/>
      <family val="2"/>
      <charset val="186"/>
      <scheme val="minor"/>
    </font>
    <font>
      <u/>
      <sz val="10"/>
      <color theme="10"/>
      <name val="Arial"/>
      <family val="2"/>
      <charset val="186"/>
    </font>
    <font>
      <sz val="10"/>
      <name val="Arial"/>
      <family val="2"/>
      <charset val="186"/>
    </font>
    <font>
      <sz val="10"/>
      <color theme="1"/>
      <name val="Times New Roman"/>
      <family val="1"/>
      <charset val="186"/>
    </font>
    <font>
      <u/>
      <sz val="10"/>
      <name val="Times New Roman"/>
      <family val="1"/>
      <charset val="186"/>
    </font>
    <font>
      <sz val="12"/>
      <name val="Arial"/>
      <family val="2"/>
      <charset val="186"/>
    </font>
    <font>
      <sz val="10"/>
      <name val="Times New Roman"/>
      <family val="1"/>
    </font>
    <font>
      <b/>
      <sz val="12"/>
      <name val="Times New Roman"/>
      <family val="1"/>
    </font>
    <font>
      <i/>
      <sz val="10"/>
      <name val="Times New Roman"/>
      <family val="1"/>
      <charset val="186"/>
    </font>
    <font>
      <b/>
      <sz val="10"/>
      <name val="Times New Roman"/>
      <family val="1"/>
      <charset val="186"/>
    </font>
    <font>
      <b/>
      <sz val="10"/>
      <name val="Times New Roman"/>
      <family val="1"/>
    </font>
    <font>
      <b/>
      <sz val="10"/>
      <name val="Calibri"/>
      <family val="2"/>
      <charset val="186"/>
    </font>
    <font>
      <i/>
      <sz val="12"/>
      <name val="Times New Roman"/>
      <family val="1"/>
      <charset val="186"/>
    </font>
    <font>
      <sz val="10"/>
      <color indexed="8"/>
      <name val="Times New Roman"/>
      <family val="1"/>
      <charset val="186"/>
    </font>
    <font>
      <b/>
      <i/>
      <sz val="10"/>
      <name val="Times New Roman"/>
      <family val="1"/>
      <charset val="186"/>
    </font>
    <font>
      <u/>
      <sz val="10"/>
      <color theme="10"/>
      <name val="Times New Roman"/>
      <family val="1"/>
      <charset val="186"/>
    </font>
    <font>
      <sz val="12"/>
      <name val="Times New Roman"/>
      <family val="1"/>
    </font>
    <font>
      <vertAlign val="superscript"/>
      <sz val="10"/>
      <name val="Times New Roman"/>
      <family val="1"/>
      <charset val="186"/>
    </font>
    <font>
      <i/>
      <vertAlign val="superscript"/>
      <sz val="10"/>
      <name val="Times New Roman"/>
      <family val="1"/>
      <charset val="186"/>
    </font>
    <font>
      <i/>
      <u/>
      <sz val="10"/>
      <color indexed="12"/>
      <name val="Times New Roman"/>
      <family val="1"/>
      <charset val="186"/>
    </font>
    <font>
      <sz val="12"/>
      <color indexed="8"/>
      <name val="Times New Roman"/>
      <family val="1"/>
      <charset val="186"/>
    </font>
    <font>
      <sz val="11"/>
      <name val="Times New Roman"/>
      <family val="1"/>
    </font>
    <font>
      <b/>
      <sz val="11"/>
      <color rgb="FF000000"/>
      <name val="Times New Roman"/>
      <family val="1"/>
      <charset val="186"/>
    </font>
    <font>
      <b/>
      <sz val="10"/>
      <color rgb="FF000000"/>
      <name val="Times New Roman"/>
      <family val="1"/>
      <charset val="186"/>
    </font>
    <font>
      <i/>
      <sz val="11"/>
      <name val="Times New Roman"/>
      <family val="1"/>
    </font>
    <font>
      <i/>
      <sz val="11"/>
      <color rgb="FF000000"/>
      <name val="Times New Roman"/>
      <family val="1"/>
      <charset val="186"/>
    </font>
    <font>
      <i/>
      <sz val="10"/>
      <color rgb="FF000000"/>
      <name val="Times New Roman"/>
      <family val="1"/>
      <charset val="186"/>
    </font>
    <font>
      <sz val="11"/>
      <color rgb="FF000000"/>
      <name val="Times New Roman"/>
      <family val="1"/>
      <charset val="186"/>
    </font>
    <font>
      <b/>
      <sz val="11"/>
      <name val="Times New Roman"/>
      <family val="1"/>
    </font>
    <font>
      <sz val="10"/>
      <color rgb="FF000000"/>
      <name val="Times New Roman"/>
      <family val="1"/>
      <charset val="186"/>
    </font>
    <font>
      <b/>
      <sz val="11"/>
      <name val="Times New Roman"/>
      <family val="1"/>
      <charset val="186"/>
    </font>
    <font>
      <sz val="11"/>
      <name val="Times New Roman"/>
      <family val="1"/>
      <charset val="186"/>
    </font>
  </fonts>
  <fills count="67">
    <fill>
      <patternFill patternType="none"/>
    </fill>
    <fill>
      <patternFill patternType="gray125"/>
    </fill>
    <fill>
      <patternFill patternType="solid">
        <fgColor indexed="31"/>
      </patternFill>
    </fill>
    <fill>
      <patternFill patternType="solid">
        <fgColor indexed="40"/>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9"/>
      </patternFill>
    </fill>
    <fill>
      <patternFill patternType="solid">
        <fgColor indexed="27"/>
      </patternFill>
    </fill>
    <fill>
      <patternFill patternType="solid">
        <fgColor indexed="44"/>
      </patternFill>
    </fill>
    <fill>
      <patternFill patternType="solid">
        <fgColor indexed="47"/>
      </patternFill>
    </fill>
    <fill>
      <patternFill patternType="solid">
        <fgColor indexed="54"/>
      </patternFill>
    </fill>
    <fill>
      <patternFill patternType="solid">
        <fgColor indexed="11"/>
      </patternFill>
    </fill>
    <fill>
      <patternFill patternType="solid">
        <fgColor indexed="57"/>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23"/>
        <bgColor indexed="23"/>
      </patternFill>
    </fill>
    <fill>
      <patternFill patternType="solid">
        <fgColor indexed="49"/>
        <bgColor indexed="49"/>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2"/>
        <bgColor indexed="52"/>
      </patternFill>
    </fill>
    <fill>
      <patternFill patternType="solid">
        <fgColor indexed="9"/>
        <bgColor indexed="9"/>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60"/>
      </patternFill>
    </fill>
    <fill>
      <patternFill patternType="solid">
        <fgColor indexed="9"/>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20"/>
      </patternFill>
    </fill>
    <fill>
      <patternFill patternType="solid">
        <fgColor indexed="22"/>
        <bgColor indexed="64"/>
      </patternFill>
    </fill>
    <fill>
      <patternFill patternType="solid">
        <fgColor theme="0"/>
        <bgColor indexed="64"/>
      </patternFill>
    </fill>
    <fill>
      <patternFill patternType="solid">
        <fgColor indexed="9"/>
        <bgColor indexed="26"/>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18"/>
      </left>
      <right style="thin">
        <color indexed="18"/>
      </right>
      <top style="thin">
        <color indexed="18"/>
      </top>
      <bottom style="thin">
        <color indexed="1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4"/>
      </left>
      <right/>
      <top style="thin">
        <color indexed="54"/>
      </top>
      <bottom/>
      <diagonal/>
    </border>
    <border>
      <left/>
      <right/>
      <top style="thin">
        <color indexed="48"/>
      </top>
      <bottom style="double">
        <color indexed="48"/>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right style="hair">
        <color auto="1"/>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8"/>
      </left>
      <right style="hair">
        <color indexed="8"/>
      </right>
      <top style="hair">
        <color indexed="8"/>
      </top>
      <bottom style="hair">
        <color indexed="8"/>
      </bottom>
      <diagonal/>
    </border>
    <border>
      <left style="hair">
        <color rgb="FF000000"/>
      </left>
      <right style="hair">
        <color rgb="FF000000"/>
      </right>
      <top style="hair">
        <color rgb="FF000000"/>
      </top>
      <bottom style="hair">
        <color rgb="FF000000"/>
      </bottom>
      <diagonal/>
    </border>
    <border>
      <left/>
      <right/>
      <top style="hair">
        <color indexed="8"/>
      </top>
      <bottom/>
      <diagonal/>
    </border>
  </borders>
  <cellStyleXfs count="714">
    <xf numFmtId="0" fontId="0" fillId="0" borderId="0"/>
    <xf numFmtId="0" fontId="42" fillId="2" borderId="0" applyNumberFormat="0" applyBorder="0" applyAlignment="0" applyProtection="0"/>
    <xf numFmtId="0" fontId="2" fillId="2" borderId="0" applyNumberFormat="0" applyBorder="0" applyAlignment="0" applyProtection="0"/>
    <xf numFmtId="0" fontId="11" fillId="3" borderId="0" applyNumberFormat="0" applyBorder="0" applyAlignment="0" applyProtection="0"/>
    <xf numFmtId="0" fontId="42" fillId="2" borderId="0" applyNumberFormat="0" applyBorder="0" applyAlignment="0" applyProtection="0"/>
    <xf numFmtId="0" fontId="2" fillId="2" borderId="0" applyNumberFormat="0" applyBorder="0" applyAlignment="0" applyProtection="0"/>
    <xf numFmtId="0" fontId="42" fillId="4" borderId="0" applyNumberFormat="0" applyBorder="0" applyAlignment="0" applyProtection="0"/>
    <xf numFmtId="0" fontId="2" fillId="4" borderId="0" applyNumberFormat="0" applyBorder="0" applyAlignment="0" applyProtection="0"/>
    <xf numFmtId="0" fontId="11" fillId="5" borderId="0" applyNumberFormat="0" applyBorder="0" applyAlignment="0" applyProtection="0"/>
    <xf numFmtId="0" fontId="42" fillId="4" borderId="0" applyNumberFormat="0" applyBorder="0" applyAlignment="0" applyProtection="0"/>
    <xf numFmtId="0" fontId="2" fillId="4" borderId="0" applyNumberFormat="0" applyBorder="0" applyAlignment="0" applyProtection="0"/>
    <xf numFmtId="0" fontId="42" fillId="6" borderId="0" applyNumberFormat="0" applyBorder="0" applyAlignment="0" applyProtection="0"/>
    <xf numFmtId="0" fontId="2" fillId="6" borderId="0" applyNumberFormat="0" applyBorder="0" applyAlignment="0" applyProtection="0"/>
    <xf numFmtId="0" fontId="11" fillId="7" borderId="0" applyNumberFormat="0" applyBorder="0" applyAlignment="0" applyProtection="0"/>
    <xf numFmtId="0" fontId="42" fillId="6" borderId="0" applyNumberFormat="0" applyBorder="0" applyAlignment="0" applyProtection="0"/>
    <xf numFmtId="0" fontId="2" fillId="6" borderId="0" applyNumberFormat="0" applyBorder="0" applyAlignment="0" applyProtection="0"/>
    <xf numFmtId="0" fontId="42" fillId="8" borderId="0" applyNumberFormat="0" applyBorder="0" applyAlignment="0" applyProtection="0"/>
    <xf numFmtId="0" fontId="2" fillId="8" borderId="0" applyNumberFormat="0" applyBorder="0" applyAlignment="0" applyProtection="0"/>
    <xf numFmtId="0" fontId="11" fillId="9" borderId="0" applyNumberFormat="0" applyBorder="0" applyAlignment="0" applyProtection="0"/>
    <xf numFmtId="0" fontId="42" fillId="8" borderId="0" applyNumberFormat="0" applyBorder="0" applyAlignment="0" applyProtection="0"/>
    <xf numFmtId="0" fontId="2" fillId="8" borderId="0" applyNumberFormat="0" applyBorder="0" applyAlignment="0" applyProtection="0"/>
    <xf numFmtId="0" fontId="42" fillId="10" borderId="0" applyNumberFormat="0" applyBorder="0" applyAlignment="0" applyProtection="0"/>
    <xf numFmtId="0" fontId="2" fillId="10" borderId="0" applyNumberFormat="0" applyBorder="0" applyAlignment="0" applyProtection="0"/>
    <xf numFmtId="0" fontId="11" fillId="11" borderId="0" applyNumberFormat="0" applyBorder="0" applyAlignment="0" applyProtection="0"/>
    <xf numFmtId="0" fontId="42" fillId="10" borderId="0" applyNumberFormat="0" applyBorder="0" applyAlignment="0" applyProtection="0"/>
    <xf numFmtId="0" fontId="2" fillId="10" borderId="0" applyNumberFormat="0" applyBorder="0" applyAlignment="0" applyProtection="0"/>
    <xf numFmtId="0" fontId="42" fillId="12" borderId="0" applyNumberFormat="0" applyBorder="0" applyAlignment="0" applyProtection="0"/>
    <xf numFmtId="0" fontId="2" fillId="12" borderId="0" applyNumberFormat="0" applyBorder="0" applyAlignment="0" applyProtection="0"/>
    <xf numFmtId="0" fontId="11" fillId="4" borderId="0" applyNumberFormat="0" applyBorder="0" applyAlignment="0" applyProtection="0"/>
    <xf numFmtId="0" fontId="42" fillId="12" borderId="0" applyNumberFormat="0" applyBorder="0" applyAlignment="0" applyProtection="0"/>
    <xf numFmtId="0" fontId="2" fillId="12" borderId="0" applyNumberFormat="0" applyBorder="0" applyAlignment="0" applyProtection="0"/>
    <xf numFmtId="0" fontId="42" fillId="11" borderId="0" applyNumberFormat="0" applyBorder="0" applyAlignment="0" applyProtection="0"/>
    <xf numFmtId="0" fontId="2" fillId="11" borderId="0" applyNumberFormat="0" applyBorder="0" applyAlignment="0" applyProtection="0"/>
    <xf numFmtId="0" fontId="11" fillId="13" borderId="0" applyNumberFormat="0" applyBorder="0" applyAlignment="0" applyProtection="0"/>
    <xf numFmtId="0" fontId="42" fillId="11" borderId="0" applyNumberFormat="0" applyBorder="0" applyAlignment="0" applyProtection="0"/>
    <xf numFmtId="0" fontId="2" fillId="11" borderId="0" applyNumberFormat="0" applyBorder="0" applyAlignment="0" applyProtection="0"/>
    <xf numFmtId="0" fontId="42" fillId="5" borderId="0" applyNumberFormat="0" applyBorder="0" applyAlignment="0" applyProtection="0"/>
    <xf numFmtId="0" fontId="2" fillId="5" borderId="0" applyNumberFormat="0" applyBorder="0" applyAlignment="0" applyProtection="0"/>
    <xf numFmtId="0" fontId="11" fillId="5" borderId="0" applyNumberFormat="0" applyBorder="0" applyAlignment="0" applyProtection="0"/>
    <xf numFmtId="0" fontId="42" fillId="5" borderId="0" applyNumberFormat="0" applyBorder="0" applyAlignment="0" applyProtection="0"/>
    <xf numFmtId="0" fontId="2" fillId="5" borderId="0" applyNumberFormat="0" applyBorder="0" applyAlignment="0" applyProtection="0"/>
    <xf numFmtId="0" fontId="42" fillId="14" borderId="0" applyNumberFormat="0" applyBorder="0" applyAlignment="0" applyProtection="0"/>
    <xf numFmtId="0" fontId="2" fillId="14" borderId="0" applyNumberFormat="0" applyBorder="0" applyAlignment="0" applyProtection="0"/>
    <xf numFmtId="0" fontId="11" fillId="15" borderId="0" applyNumberFormat="0" applyBorder="0" applyAlignment="0" applyProtection="0"/>
    <xf numFmtId="0" fontId="42" fillId="14" borderId="0" applyNumberFormat="0" applyBorder="0" applyAlignment="0" applyProtection="0"/>
    <xf numFmtId="0" fontId="2" fillId="14" borderId="0" applyNumberFormat="0" applyBorder="0" applyAlignment="0" applyProtection="0"/>
    <xf numFmtId="0" fontId="42" fillId="8" borderId="0" applyNumberFormat="0" applyBorder="0" applyAlignment="0" applyProtection="0"/>
    <xf numFmtId="0" fontId="2" fillId="8" borderId="0" applyNumberFormat="0" applyBorder="0" applyAlignment="0" applyProtection="0"/>
    <xf numFmtId="0" fontId="11" fillId="16" borderId="0" applyNumberFormat="0" applyBorder="0" applyAlignment="0" applyProtection="0"/>
    <xf numFmtId="0" fontId="42" fillId="8" borderId="0" applyNumberFormat="0" applyBorder="0" applyAlignment="0" applyProtection="0"/>
    <xf numFmtId="0" fontId="2" fillId="8" borderId="0" applyNumberFormat="0" applyBorder="0" applyAlignment="0" applyProtection="0"/>
    <xf numFmtId="0" fontId="42" fillId="11" borderId="0" applyNumberFormat="0" applyBorder="0" applyAlignment="0" applyProtection="0"/>
    <xf numFmtId="0" fontId="2" fillId="11" borderId="0" applyNumberFormat="0" applyBorder="0" applyAlignment="0" applyProtection="0"/>
    <xf numFmtId="0" fontId="11" fillId="13" borderId="0" applyNumberFormat="0" applyBorder="0" applyAlignment="0" applyProtection="0"/>
    <xf numFmtId="0" fontId="42" fillId="11" borderId="0" applyNumberFormat="0" applyBorder="0" applyAlignment="0" applyProtection="0"/>
    <xf numFmtId="0" fontId="2" fillId="11" borderId="0" applyNumberFormat="0" applyBorder="0" applyAlignment="0" applyProtection="0"/>
    <xf numFmtId="0" fontId="42" fillId="17" borderId="0" applyNumberFormat="0" applyBorder="0" applyAlignment="0" applyProtection="0"/>
    <xf numFmtId="0" fontId="2" fillId="17" borderId="0" applyNumberFormat="0" applyBorder="0" applyAlignment="0" applyProtection="0"/>
    <xf numFmtId="0" fontId="11" fillId="12" borderId="0" applyNumberFormat="0" applyBorder="0" applyAlignment="0" applyProtection="0"/>
    <xf numFmtId="0" fontId="42" fillId="17" borderId="0" applyNumberFormat="0" applyBorder="0" applyAlignment="0" applyProtection="0"/>
    <xf numFmtId="0" fontId="2" fillId="17" borderId="0" applyNumberFormat="0" applyBorder="0" applyAlignment="0" applyProtection="0"/>
    <xf numFmtId="0" fontId="43" fillId="18" borderId="0" applyNumberFormat="0" applyBorder="0" applyAlignment="0" applyProtection="0"/>
    <xf numFmtId="0" fontId="46" fillId="13" borderId="0" applyNumberFormat="0" applyBorder="0" applyAlignment="0" applyProtection="0"/>
    <xf numFmtId="0" fontId="43" fillId="18" borderId="0" applyNumberFormat="0" applyBorder="0" applyAlignment="0" applyProtection="0"/>
    <xf numFmtId="0" fontId="43" fillId="5" borderId="0" applyNumberFormat="0" applyBorder="0" applyAlignment="0" applyProtection="0"/>
    <xf numFmtId="0" fontId="46" fillId="5" borderId="0" applyNumberFormat="0" applyBorder="0" applyAlignment="0" applyProtection="0"/>
    <xf numFmtId="0" fontId="43" fillId="5" borderId="0" applyNumberFormat="0" applyBorder="0" applyAlignment="0" applyProtection="0"/>
    <xf numFmtId="0" fontId="43" fillId="14" borderId="0" applyNumberFormat="0" applyBorder="0" applyAlignment="0" applyProtection="0"/>
    <xf numFmtId="0" fontId="46" fillId="15"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6" fillId="16" borderId="0" applyNumberFormat="0" applyBorder="0" applyAlignment="0" applyProtection="0"/>
    <xf numFmtId="0" fontId="43" fillId="19" borderId="0" applyNumberFormat="0" applyBorder="0" applyAlignment="0" applyProtection="0"/>
    <xf numFmtId="0" fontId="43" fillId="20" borderId="0" applyNumberFormat="0" applyBorder="0" applyAlignment="0" applyProtection="0"/>
    <xf numFmtId="0" fontId="46" fillId="13" borderId="0" applyNumberFormat="0" applyBorder="0" applyAlignment="0" applyProtection="0"/>
    <xf numFmtId="0" fontId="43" fillId="20" borderId="0" applyNumberFormat="0" applyBorder="0" applyAlignment="0" applyProtection="0"/>
    <xf numFmtId="0" fontId="43" fillId="21" borderId="0" applyNumberFormat="0" applyBorder="0" applyAlignment="0" applyProtection="0"/>
    <xf numFmtId="0" fontId="46" fillId="12" borderId="0" applyNumberFormat="0" applyBorder="0" applyAlignment="0" applyProtection="0"/>
    <xf numFmtId="0" fontId="4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8" fillId="34"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3" borderId="0" applyNumberFormat="0" applyBorder="0" applyAlignment="0" applyProtection="0"/>
    <xf numFmtId="0" fontId="7" fillId="38" borderId="0" applyNumberFormat="0" applyBorder="0" applyAlignment="0" applyProtection="0"/>
    <xf numFmtId="0" fontId="8" fillId="25" borderId="0" applyNumberFormat="0" applyBorder="0" applyAlignment="0" applyProtection="0"/>
    <xf numFmtId="0" fontId="8" fillId="39"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7" fillId="33" borderId="0" applyNumberFormat="0" applyBorder="0" applyAlignment="0" applyProtection="0"/>
    <xf numFmtId="0" fontId="7" fillId="31" borderId="0" applyNumberFormat="0" applyBorder="0" applyAlignment="0" applyProtection="0"/>
    <xf numFmtId="0" fontId="7" fillId="25" borderId="0" applyNumberFormat="0" applyBorder="0" applyAlignment="0" applyProtection="0"/>
    <xf numFmtId="0" fontId="7" fillId="34" borderId="0" applyNumberFormat="0" applyBorder="0" applyAlignment="0" applyProtection="0"/>
    <xf numFmtId="0" fontId="8" fillId="25" borderId="0" applyNumberFormat="0" applyBorder="0" applyAlignment="0" applyProtection="0"/>
    <xf numFmtId="0" fontId="8" fillId="33"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7" fillId="22" borderId="0" applyNumberFormat="0" applyBorder="0" applyAlignment="0" applyProtection="0"/>
    <xf numFmtId="0" fontId="7" fillId="36" borderId="0" applyNumberFormat="0" applyBorder="0" applyAlignment="0" applyProtection="0"/>
    <xf numFmtId="0" fontId="7" fillId="24"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7" fillId="43" borderId="0" applyNumberFormat="0" applyBorder="0" applyAlignment="0" applyProtection="0"/>
    <xf numFmtId="0" fontId="7" fillId="32" borderId="0" applyNumberFormat="0" applyBorder="0" applyAlignment="0" applyProtection="0"/>
    <xf numFmtId="0" fontId="7" fillId="44" borderId="0" applyNumberFormat="0" applyBorder="0" applyAlignment="0" applyProtection="0"/>
    <xf numFmtId="0" fontId="8" fillId="44" borderId="0" applyNumberFormat="0" applyBorder="0" applyAlignment="0" applyProtection="0"/>
    <xf numFmtId="0" fontId="8" fillId="45"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8" fillId="47" borderId="1" applyNumberFormat="0" applyAlignment="0" applyProtection="0"/>
    <xf numFmtId="0" fontId="18" fillId="47" borderId="1" applyNumberFormat="0" applyAlignment="0" applyProtection="0"/>
    <xf numFmtId="0" fontId="18" fillId="47" borderId="1" applyNumberFormat="0" applyAlignment="0" applyProtection="0"/>
    <xf numFmtId="0" fontId="19" fillId="34" borderId="2" applyNumberFormat="0" applyAlignment="0" applyProtection="0"/>
    <xf numFmtId="0" fontId="19" fillId="34" borderId="2" applyNumberFormat="0" applyAlignment="0" applyProtection="0"/>
    <xf numFmtId="0" fontId="19" fillId="34" borderId="2" applyNumberFormat="0" applyAlignment="0" applyProtection="0"/>
    <xf numFmtId="169"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0" fontId="9" fillId="48" borderId="0" applyNumberFormat="0" applyBorder="0" applyAlignment="0" applyProtection="0"/>
    <xf numFmtId="0" fontId="9" fillId="49" borderId="0" applyNumberFormat="0" applyBorder="0" applyAlignment="0" applyProtection="0"/>
    <xf numFmtId="0" fontId="9" fillId="50" borderId="0" applyNumberFormat="0" applyBorder="0" applyAlignment="0" applyProtection="0"/>
    <xf numFmtId="0" fontId="9" fillId="51" borderId="0" applyNumberFormat="0" applyBorder="0" applyAlignment="0" applyProtection="0"/>
    <xf numFmtId="0" fontId="9" fillId="52" borderId="0" applyNumberFormat="0" applyBorder="0" applyAlignment="0" applyProtection="0"/>
    <xf numFmtId="0" fontId="44" fillId="0" borderId="0" applyNumberFormat="0" applyFill="0" applyBorder="0" applyAlignment="0" applyProtection="0"/>
    <xf numFmtId="0" fontId="47" fillId="0" borderId="0" applyNumberFormat="0" applyFill="0" applyBorder="0" applyAlignment="0" applyProtection="0"/>
    <xf numFmtId="0" fontId="44" fillId="0" borderId="0" applyNumberFormat="0" applyFill="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5" fillId="0" borderId="0" applyNumberFormat="0" applyFill="0" applyBorder="0" applyAlignment="0" applyProtection="0"/>
    <xf numFmtId="0" fontId="39" fillId="0" borderId="0" applyNumberFormat="0" applyFill="0" applyBorder="0" applyAlignment="0" applyProtection="0"/>
    <xf numFmtId="0" fontId="24" fillId="44" borderId="1" applyNumberFormat="0" applyAlignment="0" applyProtection="0"/>
    <xf numFmtId="0" fontId="24" fillId="44" borderId="1" applyNumberFormat="0" applyAlignment="0" applyProtection="0"/>
    <xf numFmtId="0" fontId="24" fillId="44" borderId="1" applyNumberFormat="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3" fillId="0" borderId="0"/>
    <xf numFmtId="0" fontId="3" fillId="0" borderId="0"/>
    <xf numFmtId="0" fontId="15" fillId="0" borderId="0"/>
    <xf numFmtId="0" fontId="3" fillId="0" borderId="0"/>
    <xf numFmtId="0" fontId="38" fillId="0" borderId="0"/>
    <xf numFmtId="0" fontId="3" fillId="0" borderId="0"/>
    <xf numFmtId="0" fontId="54" fillId="0" borderId="0"/>
    <xf numFmtId="0" fontId="3" fillId="0" borderId="0"/>
    <xf numFmtId="0" fontId="3" fillId="0" borderId="0"/>
    <xf numFmtId="0" fontId="3" fillId="0" borderId="0"/>
    <xf numFmtId="0" fontId="3" fillId="0" borderId="0"/>
    <xf numFmtId="0" fontId="52" fillId="55"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43" borderId="7" applyNumberFormat="0" applyFont="0" applyAlignment="0" applyProtection="0"/>
    <xf numFmtId="0" fontId="3" fillId="43" borderId="7" applyNumberFormat="0" applyFont="0" applyAlignment="0" applyProtection="0"/>
    <xf numFmtId="0" fontId="3" fillId="43" borderId="7" applyNumberFormat="0" applyFont="0" applyAlignment="0" applyProtection="0"/>
    <xf numFmtId="0" fontId="27" fillId="47" borderId="8" applyNumberFormat="0" applyAlignment="0" applyProtection="0"/>
    <xf numFmtId="0" fontId="27" fillId="47" borderId="8" applyNumberFormat="0" applyAlignment="0" applyProtection="0"/>
    <xf numFmtId="0" fontId="27" fillId="47" borderId="8" applyNumberFormat="0" applyAlignment="0" applyProtection="0"/>
    <xf numFmtId="0" fontId="10"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 fontId="28" fillId="56" borderId="9" applyNumberFormat="0" applyProtection="0">
      <alignment vertical="center"/>
    </xf>
    <xf numFmtId="0" fontId="3" fillId="0" borderId="0"/>
    <xf numFmtId="4" fontId="30" fillId="54" borderId="10" applyNumberFormat="0" applyProtection="0">
      <alignment vertical="center"/>
    </xf>
    <xf numFmtId="0" fontId="3" fillId="0" borderId="0"/>
    <xf numFmtId="4" fontId="41" fillId="54" borderId="11" applyNumberFormat="0" applyProtection="0">
      <alignment vertical="center"/>
    </xf>
    <xf numFmtId="0" fontId="3" fillId="0" borderId="0"/>
    <xf numFmtId="4" fontId="29" fillId="54" borderId="10" applyNumberFormat="0" applyProtection="0">
      <alignment vertical="center"/>
    </xf>
    <xf numFmtId="0" fontId="3" fillId="0" borderId="0"/>
    <xf numFmtId="4" fontId="29" fillId="54" borderId="10" applyNumberFormat="0" applyProtection="0">
      <alignment vertical="center"/>
    </xf>
    <xf numFmtId="0" fontId="3" fillId="0" borderId="0"/>
    <xf numFmtId="0" fontId="3" fillId="0" borderId="0"/>
    <xf numFmtId="4" fontId="28" fillId="56" borderId="9" applyNumberFormat="0" applyProtection="0">
      <alignment horizontal="left" vertical="center" indent="1"/>
    </xf>
    <xf numFmtId="0" fontId="3" fillId="0" borderId="0"/>
    <xf numFmtId="4" fontId="30" fillId="54" borderId="10" applyNumberFormat="0" applyProtection="0">
      <alignment horizontal="left" vertical="center" indent="1"/>
    </xf>
    <xf numFmtId="0" fontId="3" fillId="0" borderId="0"/>
    <xf numFmtId="4" fontId="41" fillId="57" borderId="11" applyNumberFormat="0" applyProtection="0">
      <alignment horizontal="left" vertical="center" indent="1"/>
    </xf>
    <xf numFmtId="0" fontId="3" fillId="0" borderId="0"/>
    <xf numFmtId="0" fontId="30" fillId="54" borderId="10" applyNumberFormat="0" applyProtection="0">
      <alignment horizontal="left" vertical="top" indent="1"/>
    </xf>
    <xf numFmtId="0" fontId="3" fillId="0" borderId="0"/>
    <xf numFmtId="0" fontId="3" fillId="0" borderId="0"/>
    <xf numFmtId="0" fontId="3" fillId="0" borderId="0"/>
    <xf numFmtId="4" fontId="28" fillId="0" borderId="12" applyNumberFormat="0" applyProtection="0">
      <alignment horizontal="left" vertical="center" wrapText="1" indent="1"/>
    </xf>
    <xf numFmtId="4" fontId="48" fillId="58" borderId="0" applyNumberFormat="0" applyProtection="0">
      <alignment horizontal="left" vertical="center"/>
    </xf>
    <xf numFmtId="4" fontId="30" fillId="3" borderId="0" applyNumberFormat="0" applyProtection="0">
      <alignment horizontal="left" vertical="center" indent="1"/>
    </xf>
    <xf numFmtId="4" fontId="48" fillId="58" borderId="0" applyNumberFormat="0" applyProtection="0">
      <alignment horizontal="left" vertical="center"/>
    </xf>
    <xf numFmtId="4" fontId="41" fillId="20" borderId="11" applyNumberFormat="0" applyProtection="0">
      <alignment horizontal="left" vertical="center" indent="1"/>
    </xf>
    <xf numFmtId="0" fontId="3" fillId="0" borderId="0"/>
    <xf numFmtId="4" fontId="11" fillId="4" borderId="10" applyNumberFormat="0" applyProtection="0">
      <alignment horizontal="right" vertical="center"/>
    </xf>
    <xf numFmtId="0" fontId="3" fillId="0" borderId="0"/>
    <xf numFmtId="4" fontId="11" fillId="4" borderId="10" applyNumberFormat="0" applyProtection="0">
      <alignment horizontal="right" vertical="center"/>
    </xf>
    <xf numFmtId="0" fontId="3" fillId="0" borderId="0"/>
    <xf numFmtId="0" fontId="3" fillId="0" borderId="0"/>
    <xf numFmtId="4" fontId="11" fillId="5" borderId="10" applyNumberFormat="0" applyProtection="0">
      <alignment horizontal="right" vertical="center"/>
    </xf>
    <xf numFmtId="0" fontId="3" fillId="0" borderId="0"/>
    <xf numFmtId="4" fontId="11" fillId="5" borderId="10" applyNumberFormat="0" applyProtection="0">
      <alignment horizontal="right" vertical="center"/>
    </xf>
    <xf numFmtId="0" fontId="3" fillId="0" borderId="0"/>
    <xf numFmtId="0" fontId="3" fillId="0" borderId="0"/>
    <xf numFmtId="4" fontId="11" fillId="29" borderId="10" applyNumberFormat="0" applyProtection="0">
      <alignment horizontal="right" vertical="center"/>
    </xf>
    <xf numFmtId="0" fontId="3" fillId="0" borderId="0"/>
    <xf numFmtId="4" fontId="11" fillId="29" borderId="10" applyNumberFormat="0" applyProtection="0">
      <alignment horizontal="right" vertical="center"/>
    </xf>
    <xf numFmtId="0" fontId="3" fillId="0" borderId="0"/>
    <xf numFmtId="0" fontId="3" fillId="0" borderId="0"/>
    <xf numFmtId="4" fontId="11" fillId="17" borderId="10" applyNumberFormat="0" applyProtection="0">
      <alignment horizontal="right" vertical="center"/>
    </xf>
    <xf numFmtId="0" fontId="3" fillId="0" borderId="0"/>
    <xf numFmtId="4" fontId="11" fillId="17" borderId="10" applyNumberFormat="0" applyProtection="0">
      <alignment horizontal="right" vertical="center"/>
    </xf>
    <xf numFmtId="0" fontId="3" fillId="0" borderId="0"/>
    <xf numFmtId="0" fontId="3" fillId="0" borderId="0"/>
    <xf numFmtId="4" fontId="11" fillId="21" borderId="10" applyNumberFormat="0" applyProtection="0">
      <alignment horizontal="right" vertical="center"/>
    </xf>
    <xf numFmtId="0" fontId="3" fillId="0" borderId="0"/>
    <xf numFmtId="4" fontId="11" fillId="21" borderId="10" applyNumberFormat="0" applyProtection="0">
      <alignment horizontal="right" vertical="center"/>
    </xf>
    <xf numFmtId="0" fontId="3" fillId="0" borderId="0"/>
    <xf numFmtId="0" fontId="3" fillId="0" borderId="0"/>
    <xf numFmtId="4" fontId="11" fillId="42" borderId="10" applyNumberFormat="0" applyProtection="0">
      <alignment horizontal="right" vertical="center"/>
    </xf>
    <xf numFmtId="0" fontId="3" fillId="0" borderId="0"/>
    <xf numFmtId="4" fontId="11" fillId="42" borderId="10" applyNumberFormat="0" applyProtection="0">
      <alignment horizontal="right" vertical="center"/>
    </xf>
    <xf numFmtId="0" fontId="3" fillId="0" borderId="0"/>
    <xf numFmtId="0" fontId="3" fillId="0" borderId="0"/>
    <xf numFmtId="4" fontId="11" fillId="15" borderId="10" applyNumberFormat="0" applyProtection="0">
      <alignment horizontal="right" vertical="center"/>
    </xf>
    <xf numFmtId="0" fontId="3" fillId="0" borderId="0"/>
    <xf numFmtId="4" fontId="11" fillId="15" borderId="10" applyNumberFormat="0" applyProtection="0">
      <alignment horizontal="right" vertical="center"/>
    </xf>
    <xf numFmtId="0" fontId="3" fillId="0" borderId="0"/>
    <xf numFmtId="0" fontId="3" fillId="0" borderId="0"/>
    <xf numFmtId="4" fontId="11" fillId="59" borderId="10" applyNumberFormat="0" applyProtection="0">
      <alignment horizontal="right" vertical="center"/>
    </xf>
    <xf numFmtId="0" fontId="3" fillId="0" borderId="0"/>
    <xf numFmtId="4" fontId="11" fillId="59" borderId="10" applyNumberFormat="0" applyProtection="0">
      <alignment horizontal="right" vertical="center"/>
    </xf>
    <xf numFmtId="0" fontId="3" fillId="0" borderId="0"/>
    <xf numFmtId="0" fontId="3" fillId="0" borderId="0"/>
    <xf numFmtId="4" fontId="11" fillId="14" borderId="10" applyNumberFormat="0" applyProtection="0">
      <alignment horizontal="right" vertical="center"/>
    </xf>
    <xf numFmtId="0" fontId="3" fillId="0" borderId="0"/>
    <xf numFmtId="4" fontId="11" fillId="14" borderId="10" applyNumberFormat="0" applyProtection="0">
      <alignment horizontal="right" vertical="center"/>
    </xf>
    <xf numFmtId="0" fontId="3" fillId="0" borderId="0"/>
    <xf numFmtId="0" fontId="3" fillId="0" borderId="0"/>
    <xf numFmtId="4" fontId="30" fillId="60" borderId="13" applyNumberFormat="0" applyProtection="0">
      <alignment horizontal="left" vertical="center" indent="1"/>
    </xf>
    <xf numFmtId="0" fontId="3" fillId="0" borderId="0"/>
    <xf numFmtId="4" fontId="30" fillId="60" borderId="13" applyNumberFormat="0" applyProtection="0">
      <alignment horizontal="left" vertical="center" indent="1"/>
    </xf>
    <xf numFmtId="0" fontId="3" fillId="0" borderId="0"/>
    <xf numFmtId="0" fontId="3" fillId="0" borderId="0"/>
    <xf numFmtId="4" fontId="31" fillId="0" borderId="12" applyNumberFormat="0" applyProtection="0">
      <alignment horizontal="left" vertical="center" wrapText="1" indent="1"/>
    </xf>
    <xf numFmtId="0" fontId="3" fillId="0" borderId="0"/>
    <xf numFmtId="4" fontId="11" fillId="61" borderId="0" applyNumberFormat="0" applyProtection="0">
      <alignment horizontal="left" vertical="center" indent="1"/>
    </xf>
    <xf numFmtId="0" fontId="3" fillId="0" borderId="0"/>
    <xf numFmtId="0" fontId="3" fillId="0" borderId="0"/>
    <xf numFmtId="4" fontId="32" fillId="13" borderId="0" applyNumberFormat="0" applyProtection="0">
      <alignment horizontal="left" vertical="center" indent="1"/>
    </xf>
    <xf numFmtId="4" fontId="32" fillId="13" borderId="0" applyNumberFormat="0" applyProtection="0">
      <alignment horizontal="left" vertical="center" indent="1"/>
    </xf>
    <xf numFmtId="0" fontId="3" fillId="0" borderId="0"/>
    <xf numFmtId="4" fontId="32" fillId="13" borderId="0" applyNumberFormat="0" applyProtection="0">
      <alignment horizontal="left" vertical="center" indent="1"/>
    </xf>
    <xf numFmtId="0" fontId="3" fillId="0" borderId="0"/>
    <xf numFmtId="0" fontId="3" fillId="0" borderId="0"/>
    <xf numFmtId="4" fontId="11" fillId="3" borderId="10" applyNumberFormat="0" applyProtection="0">
      <alignment horizontal="right" vertical="center"/>
    </xf>
    <xf numFmtId="0" fontId="3" fillId="0" borderId="0"/>
    <xf numFmtId="4" fontId="11" fillId="3" borderId="10" applyNumberFormat="0" applyProtection="0">
      <alignment horizontal="right" vertical="center"/>
    </xf>
    <xf numFmtId="0" fontId="3" fillId="0" borderId="0"/>
    <xf numFmtId="0" fontId="3" fillId="0" borderId="0"/>
    <xf numFmtId="4" fontId="33" fillId="61" borderId="0" applyNumberFormat="0" applyProtection="0">
      <alignment horizontal="left" vertical="center" indent="1"/>
    </xf>
    <xf numFmtId="4" fontId="33" fillId="61" borderId="0" applyNumberFormat="0" applyProtection="0">
      <alignment horizontal="left" vertical="center" indent="1"/>
    </xf>
    <xf numFmtId="0" fontId="3" fillId="0" borderId="0"/>
    <xf numFmtId="4" fontId="33" fillId="61" borderId="0" applyNumberFormat="0" applyProtection="0">
      <alignment horizontal="left" vertical="center" indent="1"/>
    </xf>
    <xf numFmtId="0" fontId="3" fillId="0" borderId="0"/>
    <xf numFmtId="0" fontId="3" fillId="0" borderId="0"/>
    <xf numFmtId="4" fontId="33" fillId="3" borderId="0" applyNumberFormat="0" applyProtection="0">
      <alignment horizontal="left" vertical="center" indent="1"/>
    </xf>
    <xf numFmtId="4" fontId="33" fillId="3" borderId="0" applyNumberFormat="0" applyProtection="0">
      <alignment horizontal="left" vertical="center" indent="1"/>
    </xf>
    <xf numFmtId="0" fontId="3" fillId="0" borderId="0"/>
    <xf numFmtId="4" fontId="33" fillId="3" borderId="0" applyNumberFormat="0" applyProtection="0">
      <alignment horizontal="left" vertical="center" indent="1"/>
    </xf>
    <xf numFmtId="0" fontId="3" fillId="0" borderId="0"/>
    <xf numFmtId="0" fontId="3" fillId="0" borderId="0"/>
    <xf numFmtId="0" fontId="16" fillId="0" borderId="12" applyNumberFormat="0" applyProtection="0">
      <alignment horizontal="left" vertical="center" wrapText="1" indent="1"/>
    </xf>
    <xf numFmtId="0" fontId="3" fillId="0" borderId="0"/>
    <xf numFmtId="0" fontId="3" fillId="13" borderId="10" applyNumberFormat="0" applyProtection="0">
      <alignment horizontal="left" vertical="center" indent="1"/>
    </xf>
    <xf numFmtId="0" fontId="3" fillId="0" borderId="0"/>
    <xf numFmtId="0" fontId="3" fillId="0" borderId="0"/>
    <xf numFmtId="0" fontId="3" fillId="13" borderId="10" applyNumberFormat="0" applyProtection="0">
      <alignment horizontal="left" vertical="top" indent="1"/>
    </xf>
    <xf numFmtId="0" fontId="3" fillId="13" borderId="10" applyNumberFormat="0" applyProtection="0">
      <alignment horizontal="left" vertical="top" indent="1"/>
    </xf>
    <xf numFmtId="0" fontId="3" fillId="0" borderId="0"/>
    <xf numFmtId="0" fontId="3" fillId="0" borderId="0"/>
    <xf numFmtId="0" fontId="3" fillId="0" borderId="0"/>
    <xf numFmtId="0" fontId="16" fillId="0" borderId="9" applyNumberFormat="0" applyProtection="0">
      <alignment horizontal="left" vertical="center" indent="1"/>
    </xf>
    <xf numFmtId="0" fontId="3" fillId="0" borderId="0"/>
    <xf numFmtId="0" fontId="3" fillId="3" borderId="10" applyNumberFormat="0" applyProtection="0">
      <alignment horizontal="left" vertical="center" indent="1"/>
    </xf>
    <xf numFmtId="0" fontId="3" fillId="0" borderId="0"/>
    <xf numFmtId="0" fontId="3" fillId="0" borderId="0"/>
    <xf numFmtId="0" fontId="3" fillId="3" borderId="10" applyNumberFormat="0" applyProtection="0">
      <alignment horizontal="left" vertical="top" indent="1"/>
    </xf>
    <xf numFmtId="0" fontId="3" fillId="3" borderId="10" applyNumberFormat="0" applyProtection="0">
      <alignment horizontal="left" vertical="top" indent="1"/>
    </xf>
    <xf numFmtId="0" fontId="3" fillId="0" borderId="0"/>
    <xf numFmtId="0" fontId="3" fillId="0" borderId="0"/>
    <xf numFmtId="0" fontId="3" fillId="0" borderId="0"/>
    <xf numFmtId="0" fontId="16" fillId="0" borderId="9" applyNumberFormat="0" applyProtection="0">
      <alignment horizontal="left" vertical="center" indent="1"/>
    </xf>
    <xf numFmtId="0" fontId="3" fillId="0" borderId="0"/>
    <xf numFmtId="0" fontId="3" fillId="11" borderId="10" applyNumberFormat="0" applyProtection="0">
      <alignment horizontal="left" vertical="center" indent="1"/>
    </xf>
    <xf numFmtId="0" fontId="3" fillId="0" borderId="0"/>
    <xf numFmtId="0" fontId="3" fillId="0" borderId="0"/>
    <xf numFmtId="0" fontId="3" fillId="11" borderId="10" applyNumberFormat="0" applyProtection="0">
      <alignment horizontal="left" vertical="top" indent="1"/>
    </xf>
    <xf numFmtId="0" fontId="3" fillId="11" borderId="10" applyNumberFormat="0" applyProtection="0">
      <alignment horizontal="left" vertical="top" indent="1"/>
    </xf>
    <xf numFmtId="0" fontId="3" fillId="0" borderId="0"/>
    <xf numFmtId="0" fontId="3" fillId="0" borderId="0"/>
    <xf numFmtId="0" fontId="3" fillId="0" borderId="0"/>
    <xf numFmtId="0" fontId="16" fillId="0" borderId="9" applyNumberFormat="0" applyProtection="0">
      <alignment horizontal="left" vertical="center" indent="1"/>
    </xf>
    <xf numFmtId="0" fontId="3" fillId="0" borderId="0"/>
    <xf numFmtId="0" fontId="3" fillId="61" borderId="10" applyNumberFormat="0" applyProtection="0">
      <alignment horizontal="left" vertical="center" indent="1"/>
    </xf>
    <xf numFmtId="0" fontId="3" fillId="0" borderId="0"/>
    <xf numFmtId="0" fontId="3" fillId="0" borderId="0"/>
    <xf numFmtId="0" fontId="3" fillId="61" borderId="10" applyNumberFormat="0" applyProtection="0">
      <alignment horizontal="left" vertical="top" indent="1"/>
    </xf>
    <xf numFmtId="0" fontId="3" fillId="61" borderId="10" applyNumberFormat="0" applyProtection="0">
      <alignment horizontal="left" vertical="top" indent="1"/>
    </xf>
    <xf numFmtId="0" fontId="3" fillId="0" borderId="0"/>
    <xf numFmtId="0" fontId="3" fillId="0" borderId="0"/>
    <xf numFmtId="0" fontId="3" fillId="0" borderId="0"/>
    <xf numFmtId="0" fontId="3" fillId="9" borderId="9" applyNumberFormat="0">
      <protection locked="0"/>
    </xf>
    <xf numFmtId="0" fontId="3" fillId="9" borderId="9" applyNumberFormat="0">
      <protection locked="0"/>
    </xf>
    <xf numFmtId="0" fontId="3" fillId="0" borderId="0"/>
    <xf numFmtId="0" fontId="3" fillId="0" borderId="0"/>
    <xf numFmtId="0" fontId="40" fillId="13" borderId="14" applyBorder="0"/>
    <xf numFmtId="0" fontId="3" fillId="0" borderId="0"/>
    <xf numFmtId="4" fontId="11" fillId="7" borderId="10" applyNumberFormat="0" applyProtection="0">
      <alignment vertical="center"/>
    </xf>
    <xf numFmtId="0" fontId="3" fillId="0" borderId="0"/>
    <xf numFmtId="0" fontId="3" fillId="0" borderId="0"/>
    <xf numFmtId="0" fontId="3" fillId="0" borderId="0"/>
    <xf numFmtId="4" fontId="34" fillId="7" borderId="10" applyNumberFormat="0" applyProtection="0">
      <alignment vertical="center"/>
    </xf>
    <xf numFmtId="0" fontId="3" fillId="0" borderId="0"/>
    <xf numFmtId="4" fontId="34" fillId="7" borderId="10" applyNumberFormat="0" applyProtection="0">
      <alignment vertical="center"/>
    </xf>
    <xf numFmtId="0" fontId="3" fillId="0" borderId="0"/>
    <xf numFmtId="0" fontId="3" fillId="0" borderId="0"/>
    <xf numFmtId="4" fontId="11" fillId="7" borderId="10" applyNumberFormat="0" applyProtection="0">
      <alignment horizontal="left" vertical="center" indent="1"/>
    </xf>
    <xf numFmtId="0" fontId="3" fillId="0" borderId="0"/>
    <xf numFmtId="0" fontId="3" fillId="0" borderId="0"/>
    <xf numFmtId="0" fontId="3" fillId="0" borderId="0"/>
    <xf numFmtId="0" fontId="11" fillId="7" borderId="10" applyNumberFormat="0" applyProtection="0">
      <alignment horizontal="left" vertical="top" indent="1"/>
    </xf>
    <xf numFmtId="0" fontId="3" fillId="0" borderId="0"/>
    <xf numFmtId="0" fontId="3" fillId="0" borderId="0"/>
    <xf numFmtId="4" fontId="11" fillId="61" borderId="10" applyNumberFormat="0" applyProtection="0">
      <alignment horizontal="right" vertical="center"/>
    </xf>
    <xf numFmtId="4" fontId="31" fillId="56" borderId="9" applyNumberFormat="0" applyProtection="0">
      <alignment horizontal="right" vertical="center"/>
    </xf>
    <xf numFmtId="4" fontId="11" fillId="61" borderId="10" applyNumberFormat="0" applyProtection="0">
      <alignment horizontal="right" vertical="center"/>
    </xf>
    <xf numFmtId="4" fontId="41" fillId="0" borderId="11" applyNumberFormat="0" applyProtection="0">
      <alignment horizontal="right" vertical="center"/>
    </xf>
    <xf numFmtId="0" fontId="3" fillId="0" borderId="0"/>
    <xf numFmtId="4" fontId="34" fillId="61" borderId="10" applyNumberFormat="0" applyProtection="0">
      <alignment horizontal="right" vertical="center"/>
    </xf>
    <xf numFmtId="0" fontId="3" fillId="0" borderId="0"/>
    <xf numFmtId="4" fontId="34" fillId="61" borderId="10" applyNumberFormat="0" applyProtection="0">
      <alignment horizontal="right" vertical="center"/>
    </xf>
    <xf numFmtId="0" fontId="3" fillId="0" borderId="0"/>
    <xf numFmtId="4" fontId="11" fillId="3" borderId="10" applyNumberFormat="0" applyProtection="0">
      <alignment horizontal="left" vertical="center" indent="1"/>
    </xf>
    <xf numFmtId="4" fontId="31" fillId="56" borderId="9" applyNumberFormat="0" applyProtection="0">
      <alignment horizontal="left" vertical="center" indent="1"/>
    </xf>
    <xf numFmtId="4" fontId="11" fillId="3" borderId="10" applyNumberFormat="0" applyProtection="0">
      <alignment horizontal="left" vertical="center" indent="1"/>
    </xf>
    <xf numFmtId="4" fontId="41" fillId="20" borderId="11" applyNumberFormat="0" applyProtection="0">
      <alignment horizontal="left" vertical="center" indent="1"/>
    </xf>
    <xf numFmtId="0" fontId="3" fillId="0" borderId="0"/>
    <xf numFmtId="0" fontId="11" fillId="3" borderId="10" applyNumberFormat="0" applyProtection="0">
      <alignment horizontal="left" vertical="top" indent="1"/>
    </xf>
    <xf numFmtId="0" fontId="33" fillId="58" borderId="10" applyNumberFormat="0" applyProtection="0">
      <alignment horizontal="left" vertical="top"/>
    </xf>
    <xf numFmtId="0" fontId="33" fillId="58" borderId="10" applyNumberFormat="0" applyProtection="0">
      <alignment horizontal="left" vertical="top"/>
    </xf>
    <xf numFmtId="0" fontId="3" fillId="0" borderId="0"/>
    <xf numFmtId="4" fontId="35" fillId="62" borderId="0" applyNumberFormat="0" applyProtection="0">
      <alignment horizontal="left" vertical="center" indent="1"/>
    </xf>
    <xf numFmtId="4" fontId="35" fillId="62" borderId="0" applyNumberFormat="0" applyProtection="0">
      <alignment horizontal="left" vertical="center" indent="1"/>
    </xf>
    <xf numFmtId="4" fontId="35" fillId="62" borderId="0" applyNumberFormat="0" applyProtection="0">
      <alignment horizontal="left" vertical="center"/>
    </xf>
    <xf numFmtId="4" fontId="35" fillId="62" borderId="0" applyNumberFormat="0" applyProtection="0">
      <alignment horizontal="left" vertical="center" indent="1"/>
    </xf>
    <xf numFmtId="4" fontId="35" fillId="62" borderId="0" applyNumberFormat="0" applyProtection="0">
      <alignment horizontal="left" vertical="center"/>
    </xf>
    <xf numFmtId="0" fontId="41" fillId="63" borderId="9"/>
    <xf numFmtId="0" fontId="3" fillId="0" borderId="0"/>
    <xf numFmtId="4" fontId="36" fillId="0" borderId="9" applyNumberFormat="0" applyProtection="0">
      <alignment horizontal="right" vertical="center"/>
    </xf>
    <xf numFmtId="0" fontId="3" fillId="0" borderId="0"/>
    <xf numFmtId="4" fontId="49" fillId="61" borderId="10" applyNumberFormat="0" applyProtection="0">
      <alignment horizontal="right" vertical="center"/>
    </xf>
    <xf numFmtId="0" fontId="3" fillId="0" borderId="0"/>
    <xf numFmtId="0" fontId="12" fillId="0" borderId="0" applyNumberFormat="0" applyFill="0" applyBorder="0" applyAlignment="0" applyProtection="0"/>
    <xf numFmtId="0" fontId="13" fillId="0" borderId="0"/>
    <xf numFmtId="0" fontId="45" fillId="0" borderId="0" applyNumberFormat="0" applyFill="0" applyBorder="0" applyAlignment="0" applyProtection="0"/>
    <xf numFmtId="0" fontId="12" fillId="0" borderId="0" applyNumberFormat="0" applyFill="0" applyBorder="0" applyAlignment="0" applyProtection="0"/>
    <xf numFmtId="0" fontId="45" fillId="0" borderId="0" applyNumberFormat="0" applyFill="0" applyBorder="0" applyAlignment="0" applyProtection="0"/>
    <xf numFmtId="0" fontId="9" fillId="0" borderId="15" applyNumberFormat="0" applyFill="0" applyAlignment="0" applyProtection="0"/>
    <xf numFmtId="164" fontId="14" fillId="64" borderId="0" applyBorder="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8" fillId="40" borderId="0" applyNumberFormat="0" applyBorder="0" applyAlignment="0" applyProtection="0"/>
    <xf numFmtId="0" fontId="8" fillId="40"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0" borderId="0" applyNumberFormat="0" applyBorder="0" applyAlignment="0" applyProtection="0"/>
    <xf numFmtId="0" fontId="8" fillId="41" borderId="0" applyNumberFormat="0" applyBorder="0" applyAlignment="0" applyProtection="0"/>
    <xf numFmtId="0" fontId="8" fillId="40"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41"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34" borderId="0" applyNumberFormat="0" applyBorder="0" applyAlignment="0" applyProtection="0"/>
    <xf numFmtId="0" fontId="8" fillId="41"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40"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0"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0" borderId="0" applyNumberFormat="0" applyBorder="0" applyAlignment="0" applyProtection="0"/>
    <xf numFmtId="0" fontId="8" fillId="46" borderId="0" applyNumberFormat="0" applyBorder="0" applyAlignment="0" applyProtection="0"/>
    <xf numFmtId="0" fontId="8" fillId="40" borderId="0" applyNumberFormat="0" applyBorder="0" applyAlignment="0" applyProtection="0"/>
    <xf numFmtId="0" fontId="8" fillId="46"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40" borderId="0" applyNumberFormat="0" applyBorder="0" applyAlignment="0" applyProtection="0"/>
    <xf numFmtId="0" fontId="8" fillId="34"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41" borderId="0" applyNumberFormat="0" applyBorder="0" applyAlignment="0" applyProtection="0"/>
    <xf numFmtId="0" fontId="8" fillId="34"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41"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34"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28" borderId="0" applyNumberFormat="0" applyBorder="0" applyAlignment="0" applyProtection="0"/>
    <xf numFmtId="0" fontId="56" fillId="0" borderId="0"/>
    <xf numFmtId="0" fontId="3" fillId="0" borderId="0"/>
    <xf numFmtId="0" fontId="2" fillId="0" borderId="0"/>
    <xf numFmtId="0" fontId="59" fillId="0" borderId="0"/>
    <xf numFmtId="0" fontId="3" fillId="0" borderId="0"/>
    <xf numFmtId="0" fontId="3" fillId="0" borderId="0"/>
    <xf numFmtId="0" fontId="3" fillId="0" borderId="0"/>
  </cellStyleXfs>
  <cellXfs count="388">
    <xf numFmtId="0" fontId="0" fillId="0" borderId="0" xfId="0"/>
    <xf numFmtId="0" fontId="4" fillId="0" borderId="0" xfId="0" applyFont="1" applyFill="1"/>
    <xf numFmtId="0" fontId="4" fillId="0" borderId="0" xfId="0" applyFont="1" applyFill="1" applyAlignment="1">
      <alignment wrapText="1"/>
    </xf>
    <xf numFmtId="0" fontId="4" fillId="0" borderId="0" xfId="0" applyFont="1" applyFill="1" applyAlignment="1">
      <alignment horizontal="center"/>
    </xf>
    <xf numFmtId="0" fontId="4" fillId="0" borderId="0" xfId="259" applyFont="1" applyFill="1" applyAlignment="1">
      <alignment wrapText="1"/>
    </xf>
    <xf numFmtId="168" fontId="4" fillId="0" borderId="0" xfId="177" applyNumberFormat="1" applyFont="1"/>
    <xf numFmtId="3" fontId="4" fillId="0" borderId="0" xfId="0" applyNumberFormat="1" applyFont="1" applyFill="1" applyAlignment="1">
      <alignment wrapText="1"/>
    </xf>
    <xf numFmtId="0" fontId="0" fillId="0" borderId="0" xfId="0" applyFill="1"/>
    <xf numFmtId="0" fontId="56" fillId="0" borderId="0" xfId="707"/>
    <xf numFmtId="0" fontId="4" fillId="0" borderId="9"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9" xfId="0" applyFont="1" applyFill="1" applyBorder="1" applyAlignment="1">
      <alignment horizontal="center" vertical="top"/>
    </xf>
    <xf numFmtId="0" fontId="4" fillId="0" borderId="9" xfId="0" applyFont="1" applyFill="1" applyBorder="1" applyAlignment="1">
      <alignment vertical="top" wrapText="1"/>
    </xf>
    <xf numFmtId="0" fontId="4" fillId="0" borderId="9" xfId="0" applyFont="1" applyFill="1" applyBorder="1" applyAlignment="1">
      <alignment horizontal="left" vertical="top" wrapText="1"/>
    </xf>
    <xf numFmtId="0" fontId="4" fillId="0" borderId="9" xfId="0" applyFont="1" applyFill="1" applyBorder="1" applyAlignment="1">
      <alignment horizontal="center" vertical="top" wrapText="1"/>
    </xf>
    <xf numFmtId="3" fontId="4" fillId="0" borderId="0" xfId="243" applyNumberFormat="1" applyFont="1"/>
    <xf numFmtId="3" fontId="4" fillId="0" borderId="0" xfId="0" applyNumberFormat="1" applyFont="1" applyAlignment="1">
      <alignment vertical="center"/>
    </xf>
    <xf numFmtId="166" fontId="4" fillId="0" borderId="0" xfId="0" applyNumberFormat="1" applyFont="1" applyAlignment="1">
      <alignment vertical="center"/>
    </xf>
    <xf numFmtId="0" fontId="4" fillId="0" borderId="0" xfId="0" applyFont="1" applyAlignment="1">
      <alignment vertical="center" wrapText="1"/>
    </xf>
    <xf numFmtId="49" fontId="4" fillId="0" borderId="0" xfId="0" applyNumberFormat="1" applyFont="1" applyFill="1" applyAlignment="1">
      <alignment wrapText="1"/>
    </xf>
    <xf numFmtId="166" fontId="4" fillId="0" borderId="0" xfId="0" applyNumberFormat="1" applyFont="1" applyFill="1" applyAlignment="1">
      <alignment wrapText="1"/>
    </xf>
    <xf numFmtId="0" fontId="4" fillId="0" borderId="0" xfId="211" applyFont="1" applyFill="1"/>
    <xf numFmtId="0" fontId="4" fillId="0" borderId="0" xfId="0" applyFont="1" applyFill="1" applyAlignment="1">
      <alignment horizontal="center" wrapText="1"/>
    </xf>
    <xf numFmtId="3" fontId="57" fillId="0" borderId="0" xfId="0" applyNumberFormat="1" applyFont="1" applyFill="1"/>
    <xf numFmtId="49" fontId="4" fillId="0" borderId="0" xfId="243" applyNumberFormat="1" applyFont="1" applyFill="1" applyAlignment="1">
      <alignment vertical="center" wrapText="1"/>
    </xf>
    <xf numFmtId="3" fontId="4" fillId="0" borderId="0" xfId="243" applyNumberFormat="1" applyFont="1" applyFill="1" applyAlignment="1">
      <alignment vertical="center" wrapText="1"/>
    </xf>
    <xf numFmtId="166" fontId="4" fillId="0" borderId="0" xfId="243" applyNumberFormat="1" applyFont="1" applyFill="1" applyAlignment="1">
      <alignment vertical="center" wrapText="1"/>
    </xf>
    <xf numFmtId="3" fontId="4" fillId="0" borderId="0" xfId="244" applyNumberFormat="1" applyFont="1" applyFill="1" applyAlignment="1">
      <alignment vertical="center"/>
    </xf>
    <xf numFmtId="0" fontId="58" fillId="0" borderId="0" xfId="243" applyFont="1" applyFill="1" applyAlignment="1">
      <alignment horizontal="left" vertical="center"/>
    </xf>
    <xf numFmtId="0" fontId="60" fillId="0" borderId="0" xfId="710" applyFont="1" applyFill="1" applyAlignment="1">
      <alignment horizontal="left"/>
    </xf>
    <xf numFmtId="0" fontId="60" fillId="0" borderId="0" xfId="710" applyFont="1" applyFill="1" applyAlignment="1">
      <alignment horizontal="center"/>
    </xf>
    <xf numFmtId="0" fontId="60" fillId="0" borderId="0" xfId="710" applyFont="1" applyFill="1" applyAlignment="1">
      <alignment horizontal="right"/>
    </xf>
    <xf numFmtId="0" fontId="60" fillId="0" borderId="0" xfId="0" applyFont="1" applyFill="1"/>
    <xf numFmtId="0" fontId="60" fillId="0" borderId="0" xfId="0" applyFont="1" applyFill="1" applyAlignment="1">
      <alignment horizontal="right"/>
    </xf>
    <xf numFmtId="14" fontId="63" fillId="0" borderId="16" xfId="0" applyNumberFormat="1" applyFont="1" applyFill="1" applyBorder="1" applyAlignment="1">
      <alignment horizontal="center" vertical="center"/>
    </xf>
    <xf numFmtId="0" fontId="63" fillId="0" borderId="16" xfId="0" applyFont="1" applyFill="1" applyBorder="1" applyAlignment="1">
      <alignment horizontal="center" vertical="center" wrapText="1"/>
    </xf>
    <xf numFmtId="1" fontId="60" fillId="0" borderId="16" xfId="0" applyNumberFormat="1" applyFont="1" applyFill="1" applyBorder="1" applyAlignment="1">
      <alignment horizontal="center" vertical="center"/>
    </xf>
    <xf numFmtId="0" fontId="60" fillId="0" borderId="16" xfId="0" applyFont="1" applyFill="1" applyBorder="1" applyAlignment="1">
      <alignment horizontal="center" vertical="center"/>
    </xf>
    <xf numFmtId="0" fontId="64" fillId="0" borderId="17" xfId="0" applyFont="1" applyFill="1" applyBorder="1" applyAlignment="1">
      <alignment horizontal="center"/>
    </xf>
    <xf numFmtId="3" fontId="64" fillId="0" borderId="17" xfId="0" applyNumberFormat="1" applyFont="1" applyFill="1" applyBorder="1"/>
    <xf numFmtId="0" fontId="64" fillId="0" borderId="16" xfId="0" applyFont="1" applyFill="1" applyBorder="1" applyAlignment="1">
      <alignment horizontal="center"/>
    </xf>
    <xf numFmtId="3" fontId="64" fillId="0" borderId="16" xfId="0" applyNumberFormat="1" applyFont="1" applyFill="1" applyBorder="1"/>
    <xf numFmtId="0" fontId="64" fillId="0" borderId="16" xfId="0" applyFont="1" applyFill="1" applyBorder="1"/>
    <xf numFmtId="0" fontId="60" fillId="0" borderId="16" xfId="0" applyFont="1" applyFill="1" applyBorder="1"/>
    <xf numFmtId="3" fontId="60" fillId="0" borderId="16" xfId="0" applyNumberFormat="1" applyFont="1" applyFill="1" applyBorder="1"/>
    <xf numFmtId="0" fontId="60" fillId="0" borderId="0" xfId="0" applyFont="1" applyFill="1" applyBorder="1" applyAlignment="1">
      <alignment wrapText="1"/>
    </xf>
    <xf numFmtId="3" fontId="60" fillId="0" borderId="0" xfId="0" applyNumberFormat="1" applyFont="1" applyFill="1" applyBorder="1"/>
    <xf numFmtId="3" fontId="60" fillId="0" borderId="0" xfId="0" applyNumberFormat="1" applyFont="1" applyFill="1" applyBorder="1" applyAlignment="1">
      <alignment wrapText="1"/>
    </xf>
    <xf numFmtId="3" fontId="0" fillId="0" borderId="0" xfId="0" applyNumberFormat="1" applyFill="1"/>
    <xf numFmtId="0" fontId="58" fillId="0" borderId="0" xfId="243" applyFont="1" applyAlignment="1">
      <alignment horizontal="left" vertical="center"/>
    </xf>
    <xf numFmtId="0" fontId="3" fillId="0" borderId="0" xfId="0" applyFont="1" applyAlignment="1">
      <alignment vertical="center"/>
    </xf>
    <xf numFmtId="3" fontId="60" fillId="0" borderId="0" xfId="0" applyNumberFormat="1" applyFont="1" applyAlignment="1">
      <alignment horizontal="right" vertical="center"/>
    </xf>
    <xf numFmtId="0" fontId="66" fillId="0" borderId="0" xfId="0" applyFont="1" applyAlignment="1"/>
    <xf numFmtId="0" fontId="6" fillId="0" borderId="0" xfId="0" applyFont="1" applyAlignment="1"/>
    <xf numFmtId="0" fontId="4" fillId="0" borderId="0" xfId="0" applyFont="1" applyAlignment="1">
      <alignment horizontal="right"/>
    </xf>
    <xf numFmtId="0" fontId="4" fillId="0" borderId="0" xfId="0" applyNumberFormat="1" applyFont="1" applyAlignment="1">
      <alignment vertical="center"/>
    </xf>
    <xf numFmtId="0" fontId="4" fillId="0" borderId="0" xfId="0" applyNumberFormat="1" applyFont="1" applyFill="1" applyBorder="1" applyAlignment="1" applyProtection="1">
      <alignment vertical="center"/>
      <protection locked="0"/>
    </xf>
    <xf numFmtId="0" fontId="62" fillId="0" borderId="0" xfId="0" applyNumberFormat="1" applyFont="1" applyFill="1" applyBorder="1" applyAlignment="1" applyProtection="1">
      <alignment horizontal="right" vertical="center"/>
      <protection locked="0"/>
    </xf>
    <xf numFmtId="0" fontId="4" fillId="0" borderId="0" xfId="0" applyNumberFormat="1" applyFont="1" applyFill="1" applyBorder="1" applyAlignment="1" applyProtection="1">
      <alignment horizontal="right" vertical="center"/>
      <protection locked="0"/>
    </xf>
    <xf numFmtId="1" fontId="4" fillId="0" borderId="17" xfId="711" applyNumberFormat="1" applyFont="1" applyBorder="1" applyAlignment="1">
      <alignment horizontal="center" vertical="center" wrapText="1"/>
    </xf>
    <xf numFmtId="3" fontId="4" fillId="65" borderId="17" xfId="0" applyNumberFormat="1" applyFont="1" applyFill="1" applyBorder="1" applyAlignment="1">
      <alignment horizontal="center" vertical="center" wrapText="1"/>
    </xf>
    <xf numFmtId="3" fontId="4" fillId="0" borderId="17" xfId="0" applyNumberFormat="1" applyFont="1" applyBorder="1" applyAlignment="1">
      <alignment horizontal="center" vertical="center" wrapText="1"/>
    </xf>
    <xf numFmtId="1" fontId="63" fillId="0" borderId="16" xfId="0" applyNumberFormat="1" applyFont="1" applyBorder="1" applyAlignment="1">
      <alignment vertical="center" wrapText="1"/>
    </xf>
    <xf numFmtId="3" fontId="63" fillId="65" borderId="16" xfId="0" applyNumberFormat="1" applyFont="1" applyFill="1" applyBorder="1" applyAlignment="1">
      <alignment horizontal="right" vertical="center" wrapText="1"/>
    </xf>
    <xf numFmtId="3" fontId="63" fillId="0" borderId="16" xfId="0" applyNumberFormat="1" applyFont="1" applyBorder="1" applyAlignment="1">
      <alignment horizontal="right" vertical="center" wrapText="1"/>
    </xf>
    <xf numFmtId="166" fontId="63" fillId="0" borderId="16" xfId="0" applyNumberFormat="1" applyFont="1" applyBorder="1" applyAlignment="1">
      <alignment horizontal="right" vertical="center" wrapText="1"/>
    </xf>
    <xf numFmtId="1" fontId="4" fillId="0" borderId="16" xfId="0" applyNumberFormat="1" applyFont="1" applyBorder="1" applyAlignment="1">
      <alignment horizontal="left" vertical="center" wrapText="1"/>
    </xf>
    <xf numFmtId="1" fontId="4" fillId="0" borderId="18" xfId="0" applyNumberFormat="1" applyFont="1" applyBorder="1" applyAlignment="1">
      <alignment vertical="center" wrapText="1"/>
    </xf>
    <xf numFmtId="3" fontId="67" fillId="65" borderId="16" xfId="457" applyNumberFormat="1" applyFont="1" applyFill="1" applyBorder="1" applyAlignment="1">
      <alignment horizontal="right" vertical="center"/>
    </xf>
    <xf numFmtId="3" fontId="4" fillId="0" borderId="16" xfId="0" applyNumberFormat="1" applyFont="1" applyBorder="1" applyAlignment="1">
      <alignment vertical="center" wrapText="1"/>
    </xf>
    <xf numFmtId="166" fontId="4" fillId="0" borderId="16" xfId="0" applyNumberFormat="1" applyFont="1" applyBorder="1" applyAlignment="1">
      <alignment horizontal="right" vertical="center" wrapText="1"/>
    </xf>
    <xf numFmtId="3" fontId="4" fillId="0" borderId="16" xfId="0" applyNumberFormat="1" applyFont="1" applyBorder="1" applyAlignment="1">
      <alignment horizontal="right" vertical="center" wrapText="1"/>
    </xf>
    <xf numFmtId="3" fontId="67" fillId="65" borderId="17" xfId="457" applyNumberFormat="1" applyFont="1" applyFill="1" applyBorder="1" applyAlignment="1">
      <alignment horizontal="right" vertical="center"/>
    </xf>
    <xf numFmtId="1" fontId="63" fillId="0" borderId="18" xfId="0" applyNumberFormat="1" applyFont="1" applyBorder="1" applyAlignment="1">
      <alignment vertical="center" wrapText="1"/>
    </xf>
    <xf numFmtId="3" fontId="63" fillId="0" borderId="0" xfId="0" applyNumberFormat="1" applyFont="1" applyBorder="1" applyAlignment="1">
      <alignment horizontal="right" vertical="center" wrapText="1"/>
    </xf>
    <xf numFmtId="1" fontId="4" fillId="65" borderId="16" xfId="0" applyNumberFormat="1" applyFont="1" applyFill="1" applyBorder="1" applyAlignment="1">
      <alignment horizontal="left" vertical="center" wrapText="1"/>
    </xf>
    <xf numFmtId="1" fontId="4" fillId="65" borderId="18" xfId="0" applyNumberFormat="1" applyFont="1" applyFill="1" applyBorder="1" applyAlignment="1">
      <alignment vertical="center" wrapText="1"/>
    </xf>
    <xf numFmtId="3" fontId="63" fillId="0" borderId="19" xfId="0" applyNumberFormat="1" applyFont="1" applyBorder="1" applyAlignment="1">
      <alignment horizontal="right" vertical="center" wrapText="1"/>
    </xf>
    <xf numFmtId="1" fontId="4" fillId="0" borderId="18" xfId="0" quotePrefix="1" applyNumberFormat="1" applyFont="1" applyBorder="1" applyAlignment="1">
      <alignment vertical="center" wrapText="1"/>
    </xf>
    <xf numFmtId="3" fontId="63" fillId="65" borderId="20" xfId="0" applyNumberFormat="1" applyFont="1" applyFill="1" applyBorder="1" applyAlignment="1">
      <alignment horizontal="right" vertical="center" wrapText="1"/>
    </xf>
    <xf numFmtId="3" fontId="4" fillId="65" borderId="21" xfId="0" applyNumberFormat="1" applyFont="1" applyFill="1" applyBorder="1" applyAlignment="1">
      <alignment horizontal="right" vertical="center" wrapText="1"/>
    </xf>
    <xf numFmtId="3" fontId="63" fillId="0" borderId="21" xfId="0" applyNumberFormat="1" applyFont="1" applyBorder="1" applyAlignment="1">
      <alignment horizontal="right" vertical="center" wrapText="1"/>
    </xf>
    <xf numFmtId="3" fontId="4" fillId="65" borderId="16" xfId="0" applyNumberFormat="1" applyFont="1" applyFill="1" applyBorder="1" applyAlignment="1">
      <alignment horizontal="right" vertical="center" wrapText="1"/>
    </xf>
    <xf numFmtId="1" fontId="4" fillId="0" borderId="16" xfId="0" applyNumberFormat="1" applyFont="1" applyBorder="1" applyAlignment="1">
      <alignment vertical="center" wrapText="1"/>
    </xf>
    <xf numFmtId="3" fontId="63" fillId="65" borderId="21" xfId="0" applyNumberFormat="1" applyFont="1" applyFill="1" applyBorder="1" applyAlignment="1">
      <alignment horizontal="right" vertical="center" wrapText="1"/>
    </xf>
    <xf numFmtId="3" fontId="4" fillId="65" borderId="17" xfId="0" applyNumberFormat="1" applyFont="1" applyFill="1" applyBorder="1" applyAlignment="1">
      <alignment horizontal="right" vertical="center" wrapText="1"/>
    </xf>
    <xf numFmtId="3" fontId="4" fillId="65" borderId="22" xfId="0" applyNumberFormat="1" applyFont="1" applyFill="1" applyBorder="1" applyAlignment="1">
      <alignment horizontal="right" vertical="center" wrapText="1"/>
    </xf>
    <xf numFmtId="3" fontId="63" fillId="65" borderId="23" xfId="0" applyNumberFormat="1" applyFont="1" applyFill="1" applyBorder="1" applyAlignment="1">
      <alignment horizontal="right" vertical="center" wrapText="1"/>
    </xf>
    <xf numFmtId="3" fontId="63" fillId="65" borderId="24" xfId="0" applyNumberFormat="1" applyFont="1" applyFill="1" applyBorder="1" applyAlignment="1">
      <alignment horizontal="right" vertical="center" wrapText="1"/>
    </xf>
    <xf numFmtId="1" fontId="62" fillId="0" borderId="16" xfId="0" applyNumberFormat="1" applyFont="1" applyBorder="1" applyAlignment="1">
      <alignment horizontal="left" vertical="center" wrapText="1"/>
    </xf>
    <xf numFmtId="3" fontId="4" fillId="65" borderId="23" xfId="0" applyNumberFormat="1" applyFont="1" applyFill="1" applyBorder="1" applyAlignment="1">
      <alignment vertical="center" wrapText="1"/>
    </xf>
    <xf numFmtId="3" fontId="4" fillId="0" borderId="21" xfId="0" applyNumberFormat="1" applyFont="1" applyBorder="1" applyAlignment="1">
      <alignment vertical="center" wrapText="1"/>
    </xf>
    <xf numFmtId="166" fontId="4" fillId="0" borderId="16" xfId="0" applyNumberFormat="1" applyFont="1" applyBorder="1" applyAlignment="1">
      <alignment vertical="center" wrapText="1"/>
    </xf>
    <xf numFmtId="3" fontId="68" fillId="65" borderId="21" xfId="0" applyNumberFormat="1" applyFont="1" applyFill="1" applyBorder="1" applyAlignment="1">
      <alignment vertical="center" wrapText="1"/>
    </xf>
    <xf numFmtId="3" fontId="68" fillId="0" borderId="21" xfId="0" applyNumberFormat="1" applyFont="1" applyBorder="1" applyAlignment="1">
      <alignment vertical="center" wrapText="1"/>
    </xf>
    <xf numFmtId="166" fontId="68" fillId="0" borderId="16" xfId="0" applyNumberFormat="1" applyFont="1" applyBorder="1" applyAlignment="1">
      <alignment vertical="center" wrapText="1"/>
    </xf>
    <xf numFmtId="3" fontId="68" fillId="0" borderId="16" xfId="0" applyNumberFormat="1" applyFont="1" applyBorder="1" applyAlignment="1">
      <alignment vertical="center" wrapText="1"/>
    </xf>
    <xf numFmtId="3" fontId="62" fillId="65" borderId="21" xfId="0" applyNumberFormat="1" applyFont="1" applyFill="1" applyBorder="1" applyAlignment="1">
      <alignment vertical="center" wrapText="1"/>
    </xf>
    <xf numFmtId="3" fontId="62" fillId="0" borderId="21" xfId="0" applyNumberFormat="1" applyFont="1" applyBorder="1" applyAlignment="1">
      <alignment vertical="center" wrapText="1"/>
    </xf>
    <xf numFmtId="166" fontId="62" fillId="0" borderId="16" xfId="0" applyNumberFormat="1" applyFont="1" applyBorder="1" applyAlignment="1">
      <alignment vertical="center" wrapText="1"/>
    </xf>
    <xf numFmtId="3" fontId="62" fillId="65" borderId="16" xfId="0" applyNumberFormat="1" applyFont="1" applyFill="1" applyBorder="1" applyAlignment="1">
      <alignment vertical="center" wrapText="1"/>
    </xf>
    <xf numFmtId="4" fontId="62" fillId="0" borderId="16" xfId="0" applyNumberFormat="1" applyFont="1" applyBorder="1" applyAlignment="1">
      <alignment vertical="center" wrapText="1"/>
    </xf>
    <xf numFmtId="3" fontId="62" fillId="0" borderId="16" xfId="0" applyNumberFormat="1" applyFont="1" applyBorder="1" applyAlignment="1">
      <alignment vertical="center" wrapText="1"/>
    </xf>
    <xf numFmtId="1" fontId="6" fillId="0" borderId="0" xfId="0" applyNumberFormat="1" applyFont="1" applyAlignment="1">
      <alignment vertical="center"/>
    </xf>
    <xf numFmtId="1" fontId="4" fillId="0" borderId="0" xfId="0" applyNumberFormat="1" applyFont="1" applyAlignment="1">
      <alignment vertical="center" wrapText="1"/>
    </xf>
    <xf numFmtId="3" fontId="6" fillId="65" borderId="0" xfId="0" applyNumberFormat="1" applyFont="1" applyFill="1" applyAlignment="1">
      <alignment horizontal="right" vertical="center"/>
    </xf>
    <xf numFmtId="3" fontId="4" fillId="0" borderId="0" xfId="0" applyNumberFormat="1" applyFont="1" applyAlignment="1">
      <alignment vertical="center" wrapText="1"/>
    </xf>
    <xf numFmtId="166" fontId="4" fillId="0" borderId="0" xfId="0" applyNumberFormat="1" applyFont="1" applyAlignment="1">
      <alignment vertical="center" wrapText="1"/>
    </xf>
    <xf numFmtId="3" fontId="6" fillId="0" borderId="0" xfId="0" applyNumberFormat="1" applyFont="1" applyAlignment="1">
      <alignment horizontal="right" vertical="center"/>
    </xf>
    <xf numFmtId="3" fontId="4" fillId="65" borderId="0" xfId="0" applyNumberFormat="1" applyFont="1" applyFill="1" applyAlignment="1">
      <alignment vertical="center" wrapText="1"/>
    </xf>
    <xf numFmtId="0" fontId="6" fillId="0" borderId="0" xfId="0" applyFont="1" applyFill="1" applyAlignment="1"/>
    <xf numFmtId="0" fontId="4" fillId="0" borderId="0" xfId="0" applyNumberFormat="1" applyFont="1" applyFill="1" applyBorder="1" applyAlignment="1" applyProtection="1">
      <alignment horizontal="center" vertical="center"/>
      <protection locked="0"/>
    </xf>
    <xf numFmtId="0" fontId="3" fillId="0" borderId="0" xfId="0" applyFont="1" applyFill="1" applyAlignment="1">
      <alignment vertical="center"/>
    </xf>
    <xf numFmtId="0" fontId="4" fillId="0" borderId="16" xfId="711" applyNumberFormat="1" applyFont="1" applyBorder="1" applyAlignment="1">
      <alignment horizontal="center" vertical="center" wrapText="1"/>
    </xf>
    <xf numFmtId="4" fontId="4" fillId="65" borderId="16" xfId="711" applyNumberFormat="1" applyFont="1" applyFill="1" applyBorder="1" applyAlignment="1">
      <alignment horizontal="center" vertical="center" wrapText="1"/>
    </xf>
    <xf numFmtId="4" fontId="4" fillId="0" borderId="16" xfId="711" applyNumberFormat="1" applyFont="1" applyBorder="1" applyAlignment="1">
      <alignment horizontal="center" vertical="center" wrapText="1"/>
    </xf>
    <xf numFmtId="166" fontId="4" fillId="0" borderId="16" xfId="711" applyNumberFormat="1" applyFont="1" applyBorder="1" applyAlignment="1">
      <alignment horizontal="center" vertical="center" wrapText="1"/>
    </xf>
    <xf numFmtId="49" fontId="6" fillId="0" borderId="0" xfId="244" applyNumberFormat="1" applyFont="1" applyFill="1" applyBorder="1" applyAlignment="1">
      <alignment wrapText="1"/>
    </xf>
    <xf numFmtId="49" fontId="4" fillId="0" borderId="27" xfId="244" applyNumberFormat="1" applyFont="1" applyFill="1" applyBorder="1" applyAlignment="1">
      <alignment horizontal="left" vertical="center" wrapText="1" indent="2"/>
    </xf>
    <xf numFmtId="3" fontId="4" fillId="0" borderId="0" xfId="244" applyNumberFormat="1" applyFont="1" applyFill="1" applyBorder="1" applyAlignment="1">
      <alignment horizontal="right" wrapText="1"/>
    </xf>
    <xf numFmtId="49" fontId="4" fillId="0" borderId="16" xfId="244" applyNumberFormat="1" applyFont="1" applyFill="1" applyBorder="1" applyAlignment="1">
      <alignment horizontal="center" vertical="center" wrapText="1"/>
    </xf>
    <xf numFmtId="3" fontId="4" fillId="0" borderId="16" xfId="244" applyNumberFormat="1" applyFont="1" applyFill="1" applyBorder="1" applyAlignment="1">
      <alignment horizontal="center" vertical="center" wrapText="1"/>
    </xf>
    <xf numFmtId="0" fontId="4" fillId="0" borderId="16" xfId="244" applyFont="1" applyFill="1" applyBorder="1" applyAlignment="1">
      <alignment horizontal="center" vertical="center"/>
    </xf>
    <xf numFmtId="49" fontId="4" fillId="0" borderId="16" xfId="244" applyNumberFormat="1" applyFont="1" applyFill="1" applyBorder="1" applyAlignment="1">
      <alignment horizontal="center" vertical="center"/>
    </xf>
    <xf numFmtId="3" fontId="4" fillId="0" borderId="16" xfId="244" applyNumberFormat="1" applyFont="1" applyFill="1" applyBorder="1" applyAlignment="1">
      <alignment horizontal="center" vertical="center"/>
    </xf>
    <xf numFmtId="49" fontId="63" fillId="0" borderId="16" xfId="0" applyNumberFormat="1" applyFont="1" applyFill="1" applyBorder="1" applyAlignment="1">
      <alignment vertical="center" wrapText="1"/>
    </xf>
    <xf numFmtId="3" fontId="63" fillId="0" borderId="16" xfId="266" applyNumberFormat="1" applyFont="1" applyFill="1" applyBorder="1" applyAlignment="1">
      <alignment vertical="center"/>
    </xf>
    <xf numFmtId="49" fontId="4" fillId="0" borderId="16" xfId="0" applyNumberFormat="1" applyFont="1" applyFill="1" applyBorder="1" applyAlignment="1">
      <alignment horizontal="left" vertical="center" wrapText="1" indent="1"/>
    </xf>
    <xf numFmtId="49" fontId="4" fillId="0" borderId="16" xfId="0" applyNumberFormat="1" applyFont="1" applyFill="1" applyBorder="1" applyAlignment="1">
      <alignment vertical="center" wrapText="1"/>
    </xf>
    <xf numFmtId="49" fontId="4" fillId="0" borderId="16" xfId="0" applyNumberFormat="1" applyFont="1" applyFill="1" applyBorder="1" applyAlignment="1">
      <alignment horizontal="left" vertical="center" wrapText="1" indent="2"/>
    </xf>
    <xf numFmtId="3" fontId="4" fillId="0" borderId="16" xfId="0" applyNumberFormat="1" applyFont="1" applyFill="1" applyBorder="1" applyAlignment="1">
      <alignment vertical="center"/>
    </xf>
    <xf numFmtId="3" fontId="4" fillId="0" borderId="16" xfId="266" applyNumberFormat="1" applyFont="1" applyFill="1" applyBorder="1" applyAlignment="1">
      <alignment vertical="center"/>
    </xf>
    <xf numFmtId="3" fontId="4" fillId="0" borderId="16" xfId="0" applyNumberFormat="1" applyFont="1" applyBorder="1" applyAlignment="1">
      <alignment vertical="center"/>
    </xf>
    <xf numFmtId="3" fontId="63" fillId="0" borderId="16" xfId="272" applyNumberFormat="1" applyFont="1" applyFill="1" applyBorder="1" applyAlignment="1">
      <alignment vertical="center"/>
    </xf>
    <xf numFmtId="49" fontId="4" fillId="0" borderId="16" xfId="0" applyNumberFormat="1" applyFont="1" applyFill="1" applyBorder="1" applyAlignment="1">
      <alignment horizontal="left" vertical="center" wrapText="1" indent="3"/>
    </xf>
    <xf numFmtId="49" fontId="4" fillId="0" borderId="16" xfId="0" applyNumberFormat="1" applyFont="1" applyFill="1" applyBorder="1" applyAlignment="1">
      <alignment horizontal="left" vertical="center" wrapText="1" indent="4"/>
    </xf>
    <xf numFmtId="3" fontId="4" fillId="0" borderId="16" xfId="276" applyNumberFormat="1" applyFont="1" applyFill="1" applyBorder="1" applyAlignment="1">
      <alignment vertical="center"/>
    </xf>
    <xf numFmtId="49" fontId="4" fillId="0" borderId="16" xfId="272" applyNumberFormat="1" applyFont="1" applyFill="1" applyBorder="1" applyAlignment="1">
      <alignment vertical="center" wrapText="1"/>
    </xf>
    <xf numFmtId="3" fontId="63" fillId="0" borderId="16" xfId="0" applyNumberFormat="1" applyFont="1" applyFill="1" applyBorder="1" applyAlignment="1">
      <alignment vertical="center"/>
    </xf>
    <xf numFmtId="49" fontId="4" fillId="0" borderId="16" xfId="272" applyNumberFormat="1" applyFont="1" applyFill="1" applyBorder="1" applyAlignment="1">
      <alignment horizontal="left" vertical="center" wrapText="1" indent="1"/>
    </xf>
    <xf numFmtId="3" fontId="4" fillId="0" borderId="16" xfId="272" applyNumberFormat="1" applyFont="1" applyFill="1" applyBorder="1" applyAlignment="1">
      <alignment vertical="center"/>
    </xf>
    <xf numFmtId="49" fontId="4" fillId="0" borderId="16" xfId="244" applyNumberFormat="1" applyFont="1" applyFill="1" applyBorder="1" applyAlignment="1">
      <alignment horizontal="left" vertical="center" wrapText="1" indent="1"/>
    </xf>
    <xf numFmtId="49" fontId="4" fillId="0" borderId="16" xfId="244" applyNumberFormat="1" applyFont="1" applyFill="1" applyBorder="1" applyAlignment="1">
      <alignment vertical="center" wrapText="1"/>
    </xf>
    <xf numFmtId="49" fontId="69" fillId="0" borderId="0" xfId="200" applyNumberFormat="1" applyFont="1" applyFill="1" applyBorder="1" applyAlignment="1">
      <alignment vertical="center"/>
    </xf>
    <xf numFmtId="49" fontId="4" fillId="0" borderId="0" xfId="0" applyNumberFormat="1" applyFont="1" applyFill="1" applyBorder="1" applyAlignment="1">
      <alignment vertical="center" wrapText="1"/>
    </xf>
    <xf numFmtId="3" fontId="4" fillId="0" borderId="0" xfId="0" applyNumberFormat="1" applyFont="1" applyFill="1" applyBorder="1" applyAlignment="1">
      <alignment vertical="center" wrapText="1"/>
    </xf>
    <xf numFmtId="49" fontId="4" fillId="0" borderId="0" xfId="0" applyNumberFormat="1" applyFont="1" applyFill="1" applyAlignment="1">
      <alignment vertical="center" wrapText="1"/>
    </xf>
    <xf numFmtId="3" fontId="4" fillId="0" borderId="0" xfId="0" applyNumberFormat="1" applyFont="1" applyFill="1" applyAlignment="1">
      <alignment vertical="center"/>
    </xf>
    <xf numFmtId="49" fontId="4" fillId="0" borderId="0" xfId="244" applyNumberFormat="1" applyFont="1" applyFill="1" applyAlignment="1">
      <alignment vertical="center" wrapText="1"/>
    </xf>
    <xf numFmtId="0" fontId="3" fillId="0" borderId="0" xfId="211" applyFont="1" applyAlignment="1">
      <alignment vertical="center"/>
    </xf>
    <xf numFmtId="3" fontId="60" fillId="0" borderId="0" xfId="211" applyNumberFormat="1" applyFont="1" applyAlignment="1">
      <alignment horizontal="right" vertical="center"/>
    </xf>
    <xf numFmtId="0" fontId="4" fillId="0" borderId="0" xfId="211" applyFont="1"/>
    <xf numFmtId="0" fontId="66" fillId="0" borderId="0" xfId="211" applyFont="1" applyAlignment="1"/>
    <xf numFmtId="0" fontId="6" fillId="0" borderId="0" xfId="211" applyFont="1" applyAlignment="1"/>
    <xf numFmtId="0" fontId="4" fillId="0" borderId="0" xfId="211" applyFont="1" applyAlignment="1">
      <alignment horizontal="right"/>
    </xf>
    <xf numFmtId="0" fontId="3" fillId="0" borderId="0" xfId="211" applyBorder="1"/>
    <xf numFmtId="49" fontId="4" fillId="0" borderId="0" xfId="211" applyNumberFormat="1" applyFont="1" applyBorder="1"/>
    <xf numFmtId="3" fontId="4" fillId="0" borderId="0" xfId="211" applyNumberFormat="1" applyFont="1"/>
    <xf numFmtId="2" fontId="4" fillId="0" borderId="0" xfId="211" applyNumberFormat="1" applyFont="1"/>
    <xf numFmtId="3" fontId="4" fillId="0" borderId="0" xfId="211" applyNumberFormat="1" applyFont="1" applyBorder="1" applyAlignment="1">
      <alignment horizontal="right"/>
    </xf>
    <xf numFmtId="0" fontId="4" fillId="0" borderId="16" xfId="211" applyFont="1" applyBorder="1" applyAlignment="1">
      <alignment horizontal="center" vertical="center" wrapText="1"/>
    </xf>
    <xf numFmtId="49" fontId="4" fillId="0" borderId="16" xfId="211" applyNumberFormat="1" applyFont="1" applyBorder="1" applyAlignment="1">
      <alignment horizontal="center" vertical="center" wrapText="1"/>
    </xf>
    <xf numFmtId="0" fontId="63" fillId="0" borderId="0" xfId="211" applyFont="1"/>
    <xf numFmtId="3" fontId="4" fillId="0" borderId="16" xfId="211" applyNumberFormat="1" applyFont="1" applyFill="1" applyBorder="1" applyAlignment="1">
      <alignment horizontal="right"/>
    </xf>
    <xf numFmtId="3" fontId="4" fillId="0" borderId="0" xfId="211" applyNumberFormat="1" applyFont="1" applyFill="1"/>
    <xf numFmtId="4" fontId="4" fillId="0" borderId="0" xfId="211" applyNumberFormat="1" applyFont="1"/>
    <xf numFmtId="3" fontId="4" fillId="0" borderId="16" xfId="211" applyNumberFormat="1" applyFont="1" applyFill="1" applyBorder="1"/>
    <xf numFmtId="3" fontId="63" fillId="0" borderId="16" xfId="211" applyNumberFormat="1" applyFont="1" applyFill="1" applyBorder="1"/>
    <xf numFmtId="0" fontId="57" fillId="0" borderId="0" xfId="211" applyFont="1"/>
    <xf numFmtId="49" fontId="4" fillId="0" borderId="0" xfId="211" applyNumberFormat="1" applyFont="1" applyAlignment="1">
      <alignment wrapText="1"/>
    </xf>
    <xf numFmtId="166" fontId="4" fillId="0" borderId="0" xfId="211" applyNumberFormat="1" applyFont="1"/>
    <xf numFmtId="49" fontId="73" fillId="0" borderId="0" xfId="199" applyNumberFormat="1" applyFont="1" applyAlignment="1" applyProtection="1"/>
    <xf numFmtId="49" fontId="63" fillId="0" borderId="16" xfId="211" applyNumberFormat="1" applyFont="1" applyFill="1" applyBorder="1" applyAlignment="1">
      <alignment wrapText="1"/>
    </xf>
    <xf numFmtId="166" fontId="63" fillId="0" borderId="16" xfId="211" applyNumberFormat="1" applyFont="1" applyFill="1" applyBorder="1"/>
    <xf numFmtId="168" fontId="63" fillId="0" borderId="16" xfId="177" applyNumberFormat="1" applyFont="1" applyFill="1" applyBorder="1"/>
    <xf numFmtId="49" fontId="4" fillId="0" borderId="16" xfId="211" applyNumberFormat="1" applyFont="1" applyFill="1" applyBorder="1" applyAlignment="1">
      <alignment wrapText="1"/>
    </xf>
    <xf numFmtId="166" fontId="4" fillId="0" borderId="16" xfId="211" applyNumberFormat="1" applyFont="1" applyFill="1" applyBorder="1"/>
    <xf numFmtId="168" fontId="4" fillId="0" borderId="16" xfId="177" applyNumberFormat="1" applyFont="1" applyFill="1" applyBorder="1"/>
    <xf numFmtId="49" fontId="4" fillId="0" borderId="16" xfId="211" applyNumberFormat="1" applyFont="1" applyFill="1" applyBorder="1" applyAlignment="1">
      <alignment horizontal="left" wrapText="1" indent="1"/>
    </xf>
    <xf numFmtId="166" fontId="4" fillId="0" borderId="16" xfId="211" applyNumberFormat="1" applyFont="1" applyFill="1" applyBorder="1" applyAlignment="1">
      <alignment horizontal="right"/>
    </xf>
    <xf numFmtId="49" fontId="4" fillId="0" borderId="16" xfId="211" applyNumberFormat="1" applyFont="1" applyFill="1" applyBorder="1" applyAlignment="1">
      <alignment horizontal="left" wrapText="1" indent="2"/>
    </xf>
    <xf numFmtId="49" fontId="4" fillId="0" borderId="16" xfId="211" applyNumberFormat="1" applyFont="1" applyFill="1" applyBorder="1" applyAlignment="1">
      <alignment horizontal="left" wrapText="1" indent="3"/>
    </xf>
    <xf numFmtId="49" fontId="4" fillId="0" borderId="16" xfId="211" applyNumberFormat="1" applyFont="1" applyFill="1" applyBorder="1" applyAlignment="1">
      <alignment horizontal="left" wrapText="1" indent="4"/>
    </xf>
    <xf numFmtId="49" fontId="4" fillId="0" borderId="16" xfId="211" applyNumberFormat="1" applyFont="1" applyFill="1" applyBorder="1" applyAlignment="1">
      <alignment horizontal="left" wrapText="1" indent="5"/>
    </xf>
    <xf numFmtId="49" fontId="57" fillId="0" borderId="16" xfId="211" applyNumberFormat="1" applyFont="1" applyFill="1" applyBorder="1" applyAlignment="1">
      <alignment horizontal="left" wrapText="1" indent="2"/>
    </xf>
    <xf numFmtId="49" fontId="57" fillId="0" borderId="16" xfId="211" applyNumberFormat="1" applyFont="1" applyFill="1" applyBorder="1" applyAlignment="1">
      <alignment wrapText="1"/>
    </xf>
    <xf numFmtId="3" fontId="57" fillId="0" borderId="16" xfId="211" applyNumberFormat="1" applyFont="1" applyFill="1" applyBorder="1"/>
    <xf numFmtId="166" fontId="57" fillId="0" borderId="16" xfId="211" applyNumberFormat="1" applyFont="1" applyFill="1" applyBorder="1"/>
    <xf numFmtId="168" fontId="57" fillId="0" borderId="16" xfId="177" applyNumberFormat="1" applyFont="1" applyFill="1" applyBorder="1"/>
    <xf numFmtId="49" fontId="62" fillId="0" borderId="16" xfId="211" applyNumberFormat="1" applyFont="1" applyFill="1" applyBorder="1" applyAlignment="1"/>
    <xf numFmtId="49" fontId="4" fillId="0" borderId="0" xfId="211" applyNumberFormat="1" applyFont="1" applyFill="1" applyAlignment="1">
      <alignment wrapText="1"/>
    </xf>
    <xf numFmtId="166" fontId="4" fillId="0" borderId="0" xfId="211" applyNumberFormat="1" applyFont="1" applyFill="1"/>
    <xf numFmtId="168" fontId="4" fillId="0" borderId="0" xfId="177" applyNumberFormat="1" applyFont="1" applyFill="1"/>
    <xf numFmtId="49" fontId="62" fillId="0" borderId="0" xfId="211" applyNumberFormat="1" applyFont="1" applyFill="1" applyAlignment="1"/>
    <xf numFmtId="3" fontId="57" fillId="0" borderId="0" xfId="243" applyNumberFormat="1" applyFont="1" applyFill="1" applyAlignment="1">
      <alignment vertical="center" wrapText="1"/>
    </xf>
    <xf numFmtId="0" fontId="3" fillId="0" borderId="0" xfId="243" applyFont="1" applyFill="1" applyBorder="1" applyAlignment="1">
      <alignment vertical="center"/>
    </xf>
    <xf numFmtId="49" fontId="4" fillId="0" borderId="0" xfId="243" applyNumberFormat="1" applyFont="1" applyFill="1" applyBorder="1" applyAlignment="1">
      <alignment vertical="center"/>
    </xf>
    <xf numFmtId="3" fontId="4" fillId="0" borderId="0" xfId="243" applyNumberFormat="1" applyFont="1" applyFill="1" applyBorder="1" applyAlignment="1">
      <alignment vertical="center"/>
    </xf>
    <xf numFmtId="3" fontId="57" fillId="0" borderId="0" xfId="243" applyNumberFormat="1" applyFont="1" applyFill="1" applyBorder="1" applyAlignment="1">
      <alignment vertical="center"/>
    </xf>
    <xf numFmtId="3" fontId="4" fillId="0" borderId="0" xfId="243" applyNumberFormat="1" applyFont="1" applyFill="1" applyAlignment="1">
      <alignment vertical="center"/>
    </xf>
    <xf numFmtId="3" fontId="4" fillId="0" borderId="0" xfId="243" applyNumberFormat="1" applyFont="1" applyFill="1" applyBorder="1" applyAlignment="1">
      <alignment horizontal="right" vertical="center"/>
    </xf>
    <xf numFmtId="49" fontId="63" fillId="0" borderId="18" xfId="0" applyNumberFormat="1" applyFont="1" applyFill="1" applyBorder="1" applyAlignment="1">
      <alignment vertical="center" wrapText="1"/>
    </xf>
    <xf numFmtId="3" fontId="63" fillId="65" borderId="16" xfId="0" applyNumberFormat="1" applyFont="1" applyFill="1" applyBorder="1" applyAlignment="1">
      <alignment vertical="center" wrapText="1"/>
    </xf>
    <xf numFmtId="3" fontId="63" fillId="0" borderId="21" xfId="0" applyNumberFormat="1" applyFont="1" applyFill="1" applyBorder="1" applyAlignment="1">
      <alignment vertical="center" wrapText="1"/>
    </xf>
    <xf numFmtId="166" fontId="63" fillId="0" borderId="16" xfId="0" applyNumberFormat="1" applyFont="1" applyFill="1" applyBorder="1" applyAlignment="1">
      <alignment vertical="center" wrapText="1"/>
    </xf>
    <xf numFmtId="3" fontId="63" fillId="0" borderId="16" xfId="0" applyNumberFormat="1" applyFont="1" applyFill="1" applyBorder="1" applyAlignment="1">
      <alignment vertical="center" wrapText="1"/>
    </xf>
    <xf numFmtId="3" fontId="4" fillId="65" borderId="17" xfId="0" applyNumberFormat="1" applyFont="1" applyFill="1" applyBorder="1" applyAlignment="1">
      <alignment vertical="center" wrapText="1"/>
    </xf>
    <xf numFmtId="3" fontId="4" fillId="0" borderId="16" xfId="0" applyNumberFormat="1" applyFont="1" applyFill="1" applyBorder="1" applyAlignment="1">
      <alignment vertical="center" wrapText="1"/>
    </xf>
    <xf numFmtId="166" fontId="4" fillId="0" borderId="16" xfId="0" applyNumberFormat="1" applyFont="1" applyFill="1" applyBorder="1" applyAlignment="1">
      <alignment vertical="center" wrapText="1"/>
    </xf>
    <xf numFmtId="3" fontId="4" fillId="65" borderId="16" xfId="0" applyNumberFormat="1" applyFont="1" applyFill="1" applyBorder="1" applyAlignment="1">
      <alignment vertical="center" wrapText="1"/>
    </xf>
    <xf numFmtId="166" fontId="63" fillId="0" borderId="16" xfId="0" applyNumberFormat="1" applyFont="1" applyBorder="1" applyAlignment="1">
      <alignment vertical="center" wrapText="1"/>
    </xf>
    <xf numFmtId="49" fontId="62" fillId="0" borderId="16" xfId="0" applyNumberFormat="1" applyFont="1" applyFill="1" applyBorder="1" applyAlignment="1">
      <alignment vertical="center" wrapText="1"/>
    </xf>
    <xf numFmtId="49" fontId="68" fillId="0" borderId="16" xfId="0" applyNumberFormat="1" applyFont="1" applyFill="1" applyBorder="1" applyAlignment="1">
      <alignment vertical="center" wrapText="1"/>
    </xf>
    <xf numFmtId="3" fontId="4" fillId="0" borderId="0" xfId="0" applyNumberFormat="1" applyFont="1" applyFill="1" applyAlignment="1">
      <alignment vertical="center" wrapText="1"/>
    </xf>
    <xf numFmtId="166" fontId="4" fillId="0" borderId="0" xfId="0" applyNumberFormat="1" applyFont="1" applyFill="1" applyAlignment="1">
      <alignment vertical="center" wrapText="1"/>
    </xf>
    <xf numFmtId="49" fontId="4" fillId="0" borderId="0" xfId="0" applyNumberFormat="1" applyFont="1" applyFill="1" applyBorder="1" applyAlignment="1">
      <alignment vertical="center"/>
    </xf>
    <xf numFmtId="49" fontId="63" fillId="0" borderId="0" xfId="0" applyNumberFormat="1" applyFont="1" applyFill="1" applyBorder="1" applyAlignment="1">
      <alignment vertical="center" wrapText="1"/>
    </xf>
    <xf numFmtId="3" fontId="63" fillId="65" borderId="0" xfId="0" applyNumberFormat="1" applyFont="1" applyFill="1" applyBorder="1" applyAlignment="1">
      <alignment vertical="center" wrapText="1"/>
    </xf>
    <xf numFmtId="3" fontId="63" fillId="0" borderId="0" xfId="0" applyNumberFormat="1" applyFont="1" applyFill="1" applyBorder="1" applyAlignment="1">
      <alignment vertical="center" wrapText="1"/>
    </xf>
    <xf numFmtId="166" fontId="63" fillId="0" borderId="0" xfId="0" applyNumberFormat="1" applyFont="1" applyFill="1" applyBorder="1" applyAlignment="1">
      <alignment vertical="center" wrapText="1"/>
    </xf>
    <xf numFmtId="3" fontId="4" fillId="65" borderId="0" xfId="0" applyNumberFormat="1" applyFont="1" applyFill="1" applyBorder="1" applyAlignment="1">
      <alignment vertical="center" wrapText="1"/>
    </xf>
    <xf numFmtId="166" fontId="4" fillId="0" borderId="0" xfId="0" applyNumberFormat="1" applyFont="1" applyFill="1" applyBorder="1" applyAlignment="1">
      <alignment vertical="center" wrapText="1"/>
    </xf>
    <xf numFmtId="3" fontId="4" fillId="65" borderId="0" xfId="243" applyNumberFormat="1" applyFont="1" applyFill="1" applyAlignment="1">
      <alignment vertical="center" wrapText="1"/>
    </xf>
    <xf numFmtId="0" fontId="4" fillId="0" borderId="16" xfId="243" applyFont="1" applyFill="1" applyBorder="1" applyAlignment="1">
      <alignment horizontal="center" vertical="center"/>
    </xf>
    <xf numFmtId="49" fontId="4" fillId="0" borderId="16" xfId="243" applyNumberFormat="1" applyFont="1" applyFill="1" applyBorder="1" applyAlignment="1">
      <alignment horizontal="center" vertical="center"/>
    </xf>
    <xf numFmtId="0" fontId="4" fillId="65" borderId="22" xfId="243" applyFont="1" applyFill="1" applyBorder="1" applyAlignment="1">
      <alignment horizontal="center" vertical="center"/>
    </xf>
    <xf numFmtId="3" fontId="4" fillId="0" borderId="16" xfId="243" applyNumberFormat="1" applyFont="1" applyFill="1" applyBorder="1" applyAlignment="1">
      <alignment horizontal="center" vertical="center"/>
    </xf>
    <xf numFmtId="0" fontId="4" fillId="0" borderId="16" xfId="243" applyFont="1" applyFill="1" applyBorder="1" applyAlignment="1">
      <alignment horizontal="center" vertical="center" wrapText="1"/>
    </xf>
    <xf numFmtId="49" fontId="4" fillId="0" borderId="16" xfId="243" applyNumberFormat="1" applyFont="1" applyFill="1" applyBorder="1" applyAlignment="1">
      <alignment horizontal="center" vertical="center" wrapText="1"/>
    </xf>
    <xf numFmtId="0" fontId="4" fillId="65" borderId="16" xfId="243" applyFont="1" applyFill="1" applyBorder="1" applyAlignment="1">
      <alignment horizontal="center" vertical="center" wrapText="1"/>
    </xf>
    <xf numFmtId="3" fontId="4" fillId="0" borderId="16" xfId="243" applyNumberFormat="1" applyFont="1" applyFill="1" applyBorder="1" applyAlignment="1">
      <alignment horizontal="center" vertical="center" wrapText="1"/>
    </xf>
    <xf numFmtId="166" fontId="4" fillId="0" borderId="16" xfId="243" applyNumberFormat="1" applyFont="1" applyFill="1" applyBorder="1" applyAlignment="1">
      <alignment horizontal="center" vertical="center" wrapText="1"/>
    </xf>
    <xf numFmtId="3" fontId="4" fillId="0" borderId="0" xfId="243" applyNumberFormat="1" applyFont="1" applyFill="1" applyAlignment="1">
      <alignment horizontal="right" vertical="center" wrapText="1"/>
    </xf>
    <xf numFmtId="49" fontId="4" fillId="0" borderId="0" xfId="0" applyNumberFormat="1" applyFont="1" applyFill="1" applyBorder="1" applyAlignment="1">
      <alignment vertical="center" wrapText="1"/>
    </xf>
    <xf numFmtId="49" fontId="4" fillId="0" borderId="16" xfId="0" applyNumberFormat="1" applyFont="1" applyBorder="1" applyAlignment="1">
      <alignment horizontal="left" vertical="center" wrapText="1" indent="4"/>
    </xf>
    <xf numFmtId="49" fontId="4" fillId="0" borderId="16" xfId="0" applyNumberFormat="1" applyFont="1" applyBorder="1" applyAlignment="1">
      <alignment vertical="center" wrapText="1"/>
    </xf>
    <xf numFmtId="49" fontId="4" fillId="0" borderId="16" xfId="0" applyNumberFormat="1" applyFont="1" applyBorder="1" applyAlignment="1">
      <alignment horizontal="left" vertical="center" wrapText="1" indent="5"/>
    </xf>
    <xf numFmtId="49" fontId="4" fillId="0" borderId="16" xfId="0" applyNumberFormat="1" applyFont="1" applyBorder="1" applyAlignment="1">
      <alignment horizontal="left" vertical="center" wrapText="1" indent="3"/>
    </xf>
    <xf numFmtId="0" fontId="4" fillId="0" borderId="0" xfId="243" applyNumberFormat="1" applyFont="1" applyFill="1" applyBorder="1" applyAlignment="1">
      <alignment horizontal="right" wrapText="1"/>
    </xf>
    <xf numFmtId="0" fontId="60" fillId="0" borderId="0" xfId="243" applyFont="1" applyAlignment="1">
      <alignment wrapText="1"/>
    </xf>
    <xf numFmtId="0" fontId="60" fillId="0" borderId="0" xfId="243" applyFont="1"/>
    <xf numFmtId="0" fontId="62" fillId="0" borderId="0" xfId="243" applyFont="1" applyAlignment="1">
      <alignment horizontal="right"/>
    </xf>
    <xf numFmtId="3" fontId="4" fillId="66" borderId="28" xfId="243" applyNumberFormat="1" applyFont="1" applyFill="1" applyBorder="1" applyAlignment="1">
      <alignment horizontal="center" vertical="center"/>
    </xf>
    <xf numFmtId="3" fontId="4" fillId="66" borderId="28" xfId="243" applyNumberFormat="1" applyFont="1" applyFill="1" applyBorder="1" applyAlignment="1">
      <alignment horizontal="center" vertical="center" wrapText="1"/>
    </xf>
    <xf numFmtId="3" fontId="75" fillId="0" borderId="28" xfId="243" applyNumberFormat="1" applyFont="1" applyBorder="1" applyAlignment="1">
      <alignment vertical="center"/>
    </xf>
    <xf numFmtId="3" fontId="76" fillId="0" borderId="29" xfId="0" applyNumberFormat="1" applyFont="1" applyBorder="1" applyAlignment="1">
      <alignment horizontal="right" vertical="center"/>
    </xf>
    <xf numFmtId="3" fontId="77" fillId="0" borderId="29" xfId="0" applyNumberFormat="1" applyFont="1" applyBorder="1" applyAlignment="1">
      <alignment horizontal="right" vertical="center"/>
    </xf>
    <xf numFmtId="3" fontId="78" fillId="0" borderId="28" xfId="243" applyNumberFormat="1" applyFont="1" applyBorder="1" applyAlignment="1">
      <alignment horizontal="right" vertical="center" wrapText="1"/>
    </xf>
    <xf numFmtId="3" fontId="79" fillId="0" borderId="29" xfId="0" applyNumberFormat="1" applyFont="1" applyBorder="1" applyAlignment="1">
      <alignment horizontal="right" vertical="center"/>
    </xf>
    <xf numFmtId="3" fontId="80" fillId="0" borderId="29" xfId="0" applyNumberFormat="1" applyFont="1" applyBorder="1" applyAlignment="1">
      <alignment horizontal="right" vertical="center"/>
    </xf>
    <xf numFmtId="3" fontId="81" fillId="0" borderId="29" xfId="0" applyNumberFormat="1" applyFont="1" applyBorder="1" applyAlignment="1">
      <alignment horizontal="right" vertical="center"/>
    </xf>
    <xf numFmtId="3" fontId="82" fillId="0" borderId="28" xfId="243" applyNumberFormat="1" applyFont="1" applyBorder="1" applyAlignment="1">
      <alignment vertical="center" wrapText="1"/>
    </xf>
    <xf numFmtId="3" fontId="82" fillId="0" borderId="28" xfId="243" applyNumberFormat="1" applyFont="1" applyBorder="1" applyAlignment="1">
      <alignment vertical="center"/>
    </xf>
    <xf numFmtId="3" fontId="83" fillId="0" borderId="29" xfId="0" applyNumberFormat="1" applyFont="1" applyBorder="1" applyAlignment="1">
      <alignment horizontal="right" vertical="center"/>
    </xf>
    <xf numFmtId="3" fontId="82" fillId="0" borderId="28" xfId="243" applyNumberFormat="1" applyFont="1" applyBorder="1" applyAlignment="1">
      <alignment horizontal="left" vertical="center" wrapText="1"/>
    </xf>
    <xf numFmtId="170" fontId="84" fillId="0" borderId="28" xfId="243" applyNumberFormat="1" applyFont="1" applyBorder="1" applyAlignment="1">
      <alignment vertical="center" wrapText="1"/>
    </xf>
    <xf numFmtId="170" fontId="82" fillId="0" borderId="28" xfId="243" applyNumberFormat="1" applyFont="1" applyBorder="1" applyAlignment="1">
      <alignment vertical="center"/>
    </xf>
    <xf numFmtId="170" fontId="78" fillId="0" borderId="28" xfId="243" applyNumberFormat="1" applyFont="1" applyBorder="1" applyAlignment="1">
      <alignment horizontal="right" vertical="center" wrapText="1"/>
    </xf>
    <xf numFmtId="3" fontId="82" fillId="0" borderId="28" xfId="243" applyNumberFormat="1" applyFont="1" applyBorder="1" applyAlignment="1">
      <alignment horizontal="right" vertical="center"/>
    </xf>
    <xf numFmtId="0" fontId="0" fillId="0" borderId="0" xfId="243" applyFont="1"/>
    <xf numFmtId="3" fontId="0" fillId="0" borderId="0" xfId="243" applyNumberFormat="1" applyFont="1"/>
    <xf numFmtId="0" fontId="4" fillId="0" borderId="0" xfId="243" applyFont="1" applyFill="1" applyAlignment="1">
      <alignment horizontal="left" vertical="top"/>
    </xf>
    <xf numFmtId="0" fontId="4" fillId="0" borderId="0" xfId="243" applyFont="1" applyFill="1"/>
    <xf numFmtId="3" fontId="4" fillId="0" borderId="0" xfId="243" applyNumberFormat="1" applyFont="1" applyFill="1"/>
    <xf numFmtId="3" fontId="4" fillId="0" borderId="0" xfId="243" applyNumberFormat="1" applyFont="1" applyAlignment="1"/>
    <xf numFmtId="3" fontId="4" fillId="0" borderId="0" xfId="0" applyNumberFormat="1" applyFont="1" applyFill="1" applyAlignment="1">
      <alignment horizontal="right" wrapText="1"/>
    </xf>
    <xf numFmtId="0" fontId="4" fillId="0" borderId="27" xfId="0" applyFont="1" applyFill="1" applyBorder="1" applyAlignment="1"/>
    <xf numFmtId="0" fontId="4" fillId="0" borderId="27" xfId="0" applyFont="1" applyFill="1" applyBorder="1" applyAlignment="1">
      <alignment horizontal="right"/>
    </xf>
    <xf numFmtId="0" fontId="4" fillId="0" borderId="16" xfId="0"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49" fontId="63" fillId="0" borderId="16" xfId="0" applyNumberFormat="1" applyFont="1" applyFill="1" applyBorder="1" applyAlignment="1">
      <alignment wrapText="1"/>
    </xf>
    <xf numFmtId="166" fontId="63" fillId="0" borderId="16" xfId="0" applyNumberFormat="1" applyFont="1" applyFill="1" applyBorder="1" applyAlignment="1">
      <alignment wrapText="1"/>
    </xf>
    <xf numFmtId="3" fontId="63" fillId="0" borderId="16" xfId="0" applyNumberFormat="1" applyFont="1" applyFill="1" applyBorder="1" applyAlignment="1">
      <alignment wrapText="1"/>
    </xf>
    <xf numFmtId="49" fontId="4" fillId="0" borderId="16" xfId="0" applyNumberFormat="1" applyFont="1" applyFill="1" applyBorder="1" applyAlignment="1">
      <alignment wrapText="1"/>
    </xf>
    <xf numFmtId="49" fontId="4" fillId="0" borderId="16" xfId="0" applyNumberFormat="1" applyFont="1" applyFill="1" applyBorder="1" applyAlignment="1">
      <alignment horizontal="left" wrapText="1" indent="1"/>
    </xf>
    <xf numFmtId="166" fontId="4" fillId="0" borderId="16" xfId="0" applyNumberFormat="1" applyFont="1" applyFill="1" applyBorder="1" applyAlignment="1">
      <alignment wrapText="1"/>
    </xf>
    <xf numFmtId="3" fontId="4" fillId="0" borderId="16" xfId="0" applyNumberFormat="1" applyFont="1" applyFill="1" applyBorder="1" applyAlignment="1">
      <alignment wrapText="1"/>
    </xf>
    <xf numFmtId="49" fontId="4" fillId="0" borderId="16" xfId="0" applyNumberFormat="1" applyFont="1" applyFill="1" applyBorder="1" applyAlignment="1">
      <alignment horizontal="left" wrapText="1" indent="2"/>
    </xf>
    <xf numFmtId="49" fontId="4" fillId="0" borderId="16" xfId="0" applyNumberFormat="1" applyFont="1" applyFill="1" applyBorder="1" applyAlignment="1">
      <alignment horizontal="left" wrapText="1" indent="3"/>
    </xf>
    <xf numFmtId="49" fontId="4" fillId="0" borderId="16" xfId="0" applyNumberFormat="1" applyFont="1" applyFill="1" applyBorder="1" applyAlignment="1">
      <alignment horizontal="left" wrapText="1" indent="4"/>
    </xf>
    <xf numFmtId="166" fontId="4" fillId="0" borderId="16" xfId="0" applyNumberFormat="1" applyFont="1" applyFill="1" applyBorder="1" applyAlignment="1">
      <alignment horizontal="center" wrapText="1"/>
    </xf>
    <xf numFmtId="3" fontId="4" fillId="0" borderId="16" xfId="243" applyNumberFormat="1" applyFont="1" applyFill="1" applyBorder="1" applyAlignment="1">
      <alignment horizontal="center" wrapText="1"/>
    </xf>
    <xf numFmtId="49" fontId="62" fillId="0" borderId="16" xfId="0" applyNumberFormat="1" applyFont="1" applyFill="1" applyBorder="1" applyAlignment="1">
      <alignment horizontal="center" wrapText="1"/>
    </xf>
    <xf numFmtId="0" fontId="60" fillId="0" borderId="0" xfId="243" applyFont="1" applyFill="1" applyBorder="1" applyAlignment="1">
      <alignment horizontal="left" vertical="center"/>
    </xf>
    <xf numFmtId="3" fontId="4" fillId="0" borderId="16" xfId="0" applyNumberFormat="1" applyFont="1" applyFill="1" applyBorder="1" applyAlignment="1">
      <alignment horizontal="center" wrapText="1"/>
    </xf>
    <xf numFmtId="0" fontId="4" fillId="0" borderId="0" xfId="0" applyNumberFormat="1" applyFont="1" applyFill="1" applyBorder="1" applyAlignment="1">
      <alignment wrapText="1"/>
    </xf>
    <xf numFmtId="0" fontId="4" fillId="0" borderId="0" xfId="0" applyNumberFormat="1" applyFont="1" applyFill="1" applyBorder="1" applyAlignment="1">
      <alignment horizontal="right" wrapText="1"/>
    </xf>
    <xf numFmtId="0" fontId="4" fillId="0" borderId="27" xfId="0" applyNumberFormat="1" applyFont="1" applyFill="1" applyBorder="1" applyAlignment="1" applyProtection="1">
      <protection locked="0"/>
    </xf>
    <xf numFmtId="0" fontId="4" fillId="0" borderId="27" xfId="0" applyNumberFormat="1" applyFont="1" applyFill="1" applyBorder="1" applyAlignment="1" applyProtection="1">
      <alignment horizontal="right" vertical="center"/>
      <protection locked="0"/>
    </xf>
    <xf numFmtId="49" fontId="84" fillId="0" borderId="16" xfId="0" applyNumberFormat="1" applyFont="1" applyFill="1" applyBorder="1" applyAlignment="1">
      <alignment wrapText="1"/>
    </xf>
    <xf numFmtId="3" fontId="84" fillId="0" borderId="16" xfId="0" applyNumberFormat="1" applyFont="1" applyFill="1" applyBorder="1" applyAlignment="1">
      <alignment wrapText="1"/>
    </xf>
    <xf numFmtId="166" fontId="84" fillId="0" borderId="16" xfId="0" applyNumberFormat="1" applyFont="1" applyFill="1" applyBorder="1" applyAlignment="1">
      <alignment wrapText="1"/>
    </xf>
    <xf numFmtId="0" fontId="84" fillId="0" borderId="0" xfId="0" applyFont="1" applyFill="1"/>
    <xf numFmtId="0" fontId="63" fillId="0" borderId="0" xfId="0" applyFont="1" applyFill="1"/>
    <xf numFmtId="3" fontId="62" fillId="0" borderId="16" xfId="0" applyNumberFormat="1" applyFont="1" applyFill="1" applyBorder="1" applyAlignment="1">
      <alignment wrapText="1"/>
    </xf>
    <xf numFmtId="0" fontId="58" fillId="0" borderId="0" xfId="244" applyFont="1" applyAlignment="1">
      <alignment horizontal="left" vertical="center"/>
    </xf>
    <xf numFmtId="0" fontId="67" fillId="0" borderId="0" xfId="712" applyFont="1" applyAlignment="1">
      <alignment vertical="center" wrapText="1"/>
    </xf>
    <xf numFmtId="0" fontId="4" fillId="0" borderId="0" xfId="0" applyFont="1"/>
    <xf numFmtId="171" fontId="4" fillId="0" borderId="0" xfId="712" applyNumberFormat="1" applyFont="1" applyAlignment="1">
      <alignment horizontal="right" vertical="center"/>
    </xf>
    <xf numFmtId="0" fontId="6" fillId="0" borderId="0" xfId="713" applyFont="1" applyFill="1" applyBorder="1" applyAlignment="1">
      <alignment vertical="center" wrapText="1"/>
    </xf>
    <xf numFmtId="0" fontId="4" fillId="0" borderId="0" xfId="713" applyFont="1" applyFill="1" applyBorder="1" applyAlignment="1">
      <alignment horizontal="right" vertical="center" wrapText="1"/>
    </xf>
    <xf numFmtId="0" fontId="5" fillId="0" borderId="27" xfId="713" applyFont="1" applyFill="1" applyBorder="1" applyAlignment="1">
      <alignment horizontal="center" vertical="center"/>
    </xf>
    <xf numFmtId="3" fontId="5" fillId="0" borderId="27" xfId="713" applyNumberFormat="1" applyFont="1" applyFill="1" applyBorder="1" applyAlignment="1">
      <alignment horizontal="right" vertical="center"/>
    </xf>
    <xf numFmtId="4" fontId="5" fillId="0" borderId="27" xfId="713" applyNumberFormat="1" applyFont="1" applyFill="1" applyBorder="1" applyAlignment="1">
      <alignment horizontal="right" vertical="center"/>
    </xf>
    <xf numFmtId="0" fontId="4" fillId="0" borderId="0" xfId="713" applyFont="1" applyFill="1" applyAlignment="1">
      <alignment horizontal="right" vertical="center"/>
    </xf>
    <xf numFmtId="0" fontId="84" fillId="0" borderId="16" xfId="0" applyFont="1" applyBorder="1" applyAlignment="1">
      <alignment horizontal="center" vertical="center" wrapText="1"/>
    </xf>
    <xf numFmtId="3" fontId="85" fillId="0" borderId="16" xfId="0" applyNumberFormat="1" applyFont="1" applyBorder="1" applyAlignment="1">
      <alignment vertical="center"/>
    </xf>
    <xf numFmtId="166" fontId="85" fillId="0" borderId="16" xfId="0" applyNumberFormat="1" applyFont="1" applyBorder="1" applyAlignment="1">
      <alignment vertical="center"/>
    </xf>
    <xf numFmtId="0" fontId="4" fillId="0" borderId="16" xfId="0" applyFont="1" applyBorder="1" applyAlignment="1">
      <alignment vertical="center" wrapText="1"/>
    </xf>
    <xf numFmtId="166" fontId="4" fillId="0" borderId="16" xfId="0" applyNumberFormat="1" applyFont="1" applyBorder="1" applyAlignment="1">
      <alignment vertical="center"/>
    </xf>
    <xf numFmtId="0" fontId="63" fillId="0" borderId="16" xfId="0" applyFont="1" applyBorder="1" applyAlignment="1">
      <alignment vertical="center" wrapText="1"/>
    </xf>
    <xf numFmtId="3" fontId="63" fillId="0" borderId="16" xfId="0" applyNumberFormat="1" applyFont="1" applyBorder="1" applyAlignment="1">
      <alignment vertical="center"/>
    </xf>
    <xf numFmtId="166" fontId="63" fillId="0" borderId="16" xfId="0" applyNumberFormat="1" applyFont="1" applyBorder="1" applyAlignment="1">
      <alignment vertical="center"/>
    </xf>
    <xf numFmtId="0" fontId="4" fillId="0" borderId="16" xfId="0" applyFont="1" applyBorder="1" applyAlignment="1">
      <alignment horizontal="left" vertical="center" wrapText="1" indent="1"/>
    </xf>
    <xf numFmtId="0" fontId="4" fillId="0" borderId="16" xfId="0" applyFont="1" applyBorder="1" applyAlignment="1">
      <alignment horizontal="left" vertical="center" wrapText="1" indent="2"/>
    </xf>
    <xf numFmtId="3" fontId="4" fillId="0" borderId="16" xfId="0" applyNumberFormat="1" applyFont="1" applyBorder="1" applyAlignment="1">
      <alignment horizontal="right" vertical="center"/>
    </xf>
    <xf numFmtId="166" fontId="4" fillId="0" borderId="16" xfId="0" applyNumberFormat="1" applyFont="1" applyBorder="1" applyAlignment="1">
      <alignment horizontal="center" vertical="center"/>
    </xf>
    <xf numFmtId="0" fontId="4" fillId="0" borderId="16" xfId="0" applyFont="1" applyBorder="1" applyAlignment="1">
      <alignment horizontal="left" vertical="center" wrapText="1" indent="3"/>
    </xf>
    <xf numFmtId="0" fontId="4" fillId="0" borderId="16" xfId="0" applyFont="1" applyBorder="1" applyAlignment="1">
      <alignment horizontal="left" vertical="center" wrapText="1" indent="4"/>
    </xf>
    <xf numFmtId="0" fontId="84" fillId="0" borderId="16" xfId="0" applyFont="1" applyBorder="1" applyAlignment="1">
      <alignment vertical="center" wrapText="1"/>
    </xf>
    <xf numFmtId="3" fontId="84" fillId="0" borderId="16" xfId="0" applyNumberFormat="1" applyFont="1" applyBorder="1" applyAlignment="1">
      <alignment vertical="center"/>
    </xf>
    <xf numFmtId="166" fontId="84" fillId="0" borderId="16" xfId="0" applyNumberFormat="1" applyFont="1" applyBorder="1" applyAlignment="1">
      <alignment vertical="center"/>
    </xf>
    <xf numFmtId="3" fontId="4" fillId="0" borderId="16" xfId="0" applyNumberFormat="1" applyFont="1" applyBorder="1" applyAlignment="1">
      <alignment horizontal="center" vertical="center"/>
    </xf>
    <xf numFmtId="0" fontId="63" fillId="0" borderId="16" xfId="0" applyFont="1" applyBorder="1" applyAlignment="1">
      <alignment horizontal="center" vertical="center" wrapText="1"/>
    </xf>
    <xf numFmtId="0" fontId="4" fillId="0" borderId="16" xfId="0" applyFont="1" applyBorder="1" applyAlignment="1">
      <alignment horizontal="left" vertical="center" wrapText="1" indent="5"/>
    </xf>
    <xf numFmtId="0" fontId="6" fillId="0" borderId="0" xfId="0" applyFont="1" applyAlignment="1">
      <alignment vertical="center"/>
    </xf>
    <xf numFmtId="166" fontId="4" fillId="0" borderId="16" xfId="0" applyNumberFormat="1" applyFont="1" applyBorder="1" applyAlignment="1">
      <alignment horizontal="right" vertical="center"/>
    </xf>
    <xf numFmtId="49" fontId="4" fillId="0" borderId="16" xfId="0" applyNumberFormat="1" applyFont="1" applyFill="1" applyBorder="1" applyAlignment="1">
      <alignment horizontal="center" vertical="center"/>
    </xf>
    <xf numFmtId="3" fontId="4" fillId="0" borderId="16" xfId="211" quotePrefix="1" applyNumberFormat="1" applyFont="1" applyFill="1" applyBorder="1" applyAlignment="1">
      <alignment horizontal="center" vertical="center" wrapText="1"/>
    </xf>
    <xf numFmtId="3" fontId="4" fillId="0" borderId="16" xfId="211" quotePrefix="1" applyNumberFormat="1" applyFont="1" applyBorder="1" applyAlignment="1">
      <alignment horizontal="center" vertical="center" wrapText="1"/>
    </xf>
    <xf numFmtId="2" fontId="4" fillId="0" borderId="16" xfId="211" quotePrefix="1" applyNumberFormat="1" applyFont="1" applyBorder="1" applyAlignment="1">
      <alignment horizontal="center" vertical="center" wrapText="1"/>
    </xf>
    <xf numFmtId="0" fontId="4" fillId="0" borderId="16" xfId="211" applyFont="1" applyBorder="1" applyAlignment="1">
      <alignment horizontal="center" vertical="center"/>
    </xf>
    <xf numFmtId="49" fontId="4" fillId="0" borderId="16" xfId="211" applyNumberFormat="1" applyFont="1" applyBorder="1" applyAlignment="1">
      <alignment horizontal="center" vertical="center"/>
    </xf>
    <xf numFmtId="3" fontId="4" fillId="0" borderId="16" xfId="211" applyNumberFormat="1" applyFont="1" applyFill="1" applyBorder="1" applyAlignment="1">
      <alignment horizontal="center"/>
    </xf>
    <xf numFmtId="1" fontId="4" fillId="0" borderId="16" xfId="211" applyNumberFormat="1" applyFont="1" applyBorder="1" applyAlignment="1">
      <alignment horizontal="center"/>
    </xf>
    <xf numFmtId="166" fontId="4" fillId="0" borderId="16" xfId="0" applyNumberFormat="1"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6" xfId="0" applyFont="1" applyFill="1" applyBorder="1" applyAlignment="1">
      <alignment horizontal="center"/>
    </xf>
    <xf numFmtId="3" fontId="4" fillId="0" borderId="16" xfId="0" applyNumberFormat="1" applyFont="1" applyFill="1" applyBorder="1" applyAlignment="1">
      <alignment horizontal="center"/>
    </xf>
    <xf numFmtId="0" fontId="4" fillId="0" borderId="16" xfId="0" applyNumberFormat="1" applyFont="1" applyBorder="1" applyAlignment="1">
      <alignment horizontal="center" vertical="center"/>
    </xf>
    <xf numFmtId="3" fontId="4" fillId="0" borderId="16" xfId="0" applyNumberFormat="1" applyFont="1" applyFill="1" applyBorder="1" applyAlignment="1">
      <alignment horizontal="center" vertical="center" wrapText="1"/>
    </xf>
    <xf numFmtId="4" fontId="4" fillId="0" borderId="16" xfId="0" applyNumberFormat="1" applyFont="1" applyFill="1" applyBorder="1" applyAlignment="1">
      <alignment horizontal="center" vertical="center" wrapText="1"/>
    </xf>
    <xf numFmtId="0" fontId="6" fillId="0" borderId="0" xfId="211" applyFont="1" applyFill="1"/>
    <xf numFmtId="0" fontId="5" fillId="0" borderId="0" xfId="0" applyFont="1" applyFill="1" applyAlignment="1">
      <alignment horizontal="center" wrapText="1"/>
    </xf>
    <xf numFmtId="0" fontId="0" fillId="0" borderId="0" xfId="0" applyAlignment="1"/>
    <xf numFmtId="0" fontId="6" fillId="0" borderId="0" xfId="0" applyFont="1" applyFill="1" applyAlignment="1">
      <alignment horizontal="center" wrapText="1"/>
    </xf>
    <xf numFmtId="0" fontId="6" fillId="0" borderId="0" xfId="0" applyFont="1" applyFill="1" applyAlignment="1">
      <alignment horizontal="center"/>
    </xf>
    <xf numFmtId="0" fontId="4" fillId="0" borderId="0" xfId="243" applyNumberFormat="1" applyFont="1" applyFill="1" applyBorder="1" applyAlignment="1">
      <alignment horizontal="right" wrapText="1"/>
    </xf>
    <xf numFmtId="0" fontId="61" fillId="0" borderId="0" xfId="243" applyFont="1" applyBorder="1" applyAlignment="1">
      <alignment horizontal="center" vertical="center" wrapText="1"/>
    </xf>
    <xf numFmtId="0" fontId="74" fillId="0" borderId="0" xfId="709" applyFont="1" applyBorder="1" applyAlignment="1">
      <alignment horizontal="center" vertical="center"/>
    </xf>
    <xf numFmtId="0" fontId="60" fillId="0" borderId="30" xfId="243" applyFont="1" applyBorder="1" applyAlignment="1">
      <alignment horizontal="left" vertical="center"/>
    </xf>
    <xf numFmtId="0" fontId="60" fillId="0" borderId="0" xfId="243" applyFont="1" applyBorder="1" applyAlignment="1">
      <alignment horizontal="left" vertical="center"/>
    </xf>
    <xf numFmtId="0" fontId="6" fillId="0" borderId="0" xfId="243" applyFont="1" applyFill="1" applyBorder="1" applyAlignment="1">
      <alignment horizontal="center"/>
    </xf>
    <xf numFmtId="0" fontId="60" fillId="0" borderId="26" xfId="243" applyFont="1" applyFill="1" applyBorder="1" applyAlignment="1">
      <alignment horizontal="left" vertical="center" wrapText="1"/>
    </xf>
    <xf numFmtId="1" fontId="62" fillId="0" borderId="18" xfId="0" applyNumberFormat="1" applyFont="1" applyBorder="1" applyAlignment="1">
      <alignment horizontal="left" vertical="center" wrapText="1"/>
    </xf>
    <xf numFmtId="1" fontId="62" fillId="0" borderId="25" xfId="0" applyNumberFormat="1" applyFont="1" applyBorder="1" applyAlignment="1">
      <alignment horizontal="left" vertical="center" wrapText="1"/>
    </xf>
    <xf numFmtId="1" fontId="62" fillId="0" borderId="26" xfId="0" applyNumberFormat="1" applyFont="1" applyBorder="1" applyAlignment="1">
      <alignment horizontal="left" vertical="center" wrapText="1"/>
    </xf>
    <xf numFmtId="0" fontId="5" fillId="0" borderId="0" xfId="0" applyNumberFormat="1" applyFont="1" applyBorder="1" applyAlignment="1">
      <alignment horizontal="center" vertical="center" wrapText="1"/>
    </xf>
    <xf numFmtId="0" fontId="6" fillId="0" borderId="0" xfId="0" applyNumberFormat="1" applyFont="1" applyBorder="1" applyAlignment="1">
      <alignment horizontal="center" vertical="center" wrapText="1"/>
    </xf>
    <xf numFmtId="1" fontId="68" fillId="0" borderId="16" xfId="0" applyNumberFormat="1" applyFont="1" applyBorder="1" applyAlignment="1">
      <alignment horizontal="left" vertical="center" wrapText="1"/>
    </xf>
    <xf numFmtId="1" fontId="68" fillId="0" borderId="18" xfId="0" applyNumberFormat="1" applyFont="1" applyBorder="1" applyAlignment="1">
      <alignment horizontal="left" vertical="center" wrapText="1"/>
    </xf>
    <xf numFmtId="1" fontId="62" fillId="0" borderId="16" xfId="0" applyNumberFormat="1" applyFont="1" applyBorder="1" applyAlignment="1">
      <alignment horizontal="left" vertical="center" wrapText="1"/>
    </xf>
    <xf numFmtId="0" fontId="61" fillId="0" borderId="0" xfId="211" applyFont="1" applyBorder="1" applyAlignment="1">
      <alignment horizontal="center"/>
    </xf>
    <xf numFmtId="0" fontId="70" fillId="0" borderId="0" xfId="211" applyFont="1" applyBorder="1" applyAlignment="1">
      <alignment horizontal="center"/>
    </xf>
    <xf numFmtId="49" fontId="62" fillId="0" borderId="0" xfId="211" applyNumberFormat="1" applyFont="1" applyFill="1" applyAlignment="1">
      <alignment wrapText="1"/>
    </xf>
    <xf numFmtId="49" fontId="62" fillId="0" borderId="0" xfId="243" applyNumberFormat="1" applyFont="1" applyFill="1" applyAlignment="1">
      <alignment horizontal="left" wrapText="1"/>
    </xf>
    <xf numFmtId="2" fontId="4" fillId="0" borderId="0" xfId="0" applyNumberFormat="1" applyFont="1" applyFill="1" applyBorder="1" applyAlignment="1">
      <alignment vertical="center" wrapText="1"/>
    </xf>
    <xf numFmtId="49" fontId="4" fillId="0" borderId="0" xfId="0" applyNumberFormat="1" applyFont="1" applyFill="1" applyBorder="1" applyAlignment="1">
      <alignment vertical="center" wrapText="1"/>
    </xf>
    <xf numFmtId="49" fontId="63" fillId="0" borderId="0" xfId="0" applyNumberFormat="1" applyFont="1" applyFill="1" applyBorder="1" applyAlignment="1">
      <alignment vertical="top" wrapText="1"/>
    </xf>
    <xf numFmtId="3" fontId="4" fillId="0" borderId="0" xfId="243" applyNumberFormat="1" applyFont="1" applyFill="1" applyAlignment="1">
      <alignment horizontal="right" vertical="center" wrapText="1"/>
    </xf>
    <xf numFmtId="0" fontId="61" fillId="0" borderId="0" xfId="243" applyFont="1" applyFill="1" applyBorder="1" applyAlignment="1">
      <alignment horizontal="center" vertical="center"/>
    </xf>
    <xf numFmtId="0" fontId="6" fillId="0" borderId="0" xfId="0" applyNumberFormat="1" applyFont="1" applyFill="1" applyBorder="1" applyAlignment="1">
      <alignment horizontal="center" vertical="center" wrapText="1"/>
    </xf>
    <xf numFmtId="49" fontId="4" fillId="0" borderId="0" xfId="244" applyNumberFormat="1" applyFont="1" applyFill="1" applyAlignment="1">
      <alignment horizontal="right" wrapText="1"/>
    </xf>
    <xf numFmtId="49" fontId="5" fillId="0" borderId="0" xfId="244" applyNumberFormat="1" applyFont="1" applyFill="1" applyBorder="1" applyAlignment="1">
      <alignment horizontal="center" wrapText="1"/>
    </xf>
    <xf numFmtId="49" fontId="6" fillId="0" borderId="0" xfId="244" applyNumberFormat="1" applyFont="1" applyFill="1" applyBorder="1" applyAlignment="1">
      <alignment horizontal="center" wrapText="1"/>
    </xf>
    <xf numFmtId="49" fontId="4" fillId="0" borderId="26" xfId="0" applyNumberFormat="1" applyFont="1" applyFill="1" applyBorder="1" applyAlignment="1">
      <alignment horizontal="left" vertical="center" wrapText="1"/>
    </xf>
    <xf numFmtId="0" fontId="61" fillId="0" borderId="0" xfId="0" applyFont="1" applyFill="1" applyAlignment="1">
      <alignment horizontal="center"/>
    </xf>
    <xf numFmtId="0" fontId="6" fillId="0" borderId="0" xfId="0" applyFont="1" applyFill="1" applyBorder="1" applyAlignment="1">
      <alignment horizontal="center"/>
    </xf>
    <xf numFmtId="0" fontId="4" fillId="0" borderId="0" xfId="0" applyNumberFormat="1" applyFont="1" applyFill="1" applyBorder="1" applyAlignment="1">
      <alignment horizontal="right" wrapText="1"/>
    </xf>
    <xf numFmtId="0" fontId="5" fillId="0" borderId="0" xfId="0" applyNumberFormat="1" applyFont="1" applyFill="1" applyBorder="1" applyAlignment="1">
      <alignment horizontal="center" wrapText="1"/>
    </xf>
    <xf numFmtId="0" fontId="6" fillId="0" borderId="0" xfId="0" applyNumberFormat="1" applyFont="1" applyFill="1" applyBorder="1" applyAlignment="1">
      <alignment horizontal="center" wrapText="1"/>
    </xf>
    <xf numFmtId="49" fontId="4" fillId="0" borderId="0" xfId="0" applyNumberFormat="1" applyFont="1" applyFill="1" applyAlignment="1">
      <alignment horizontal="left" wrapText="1"/>
    </xf>
    <xf numFmtId="49" fontId="62" fillId="0" borderId="0" xfId="244" applyNumberFormat="1" applyFont="1" applyFill="1" applyAlignment="1">
      <alignment horizontal="left" wrapText="1"/>
    </xf>
    <xf numFmtId="3" fontId="5" fillId="0" borderId="0" xfId="713" applyNumberFormat="1" applyFont="1" applyFill="1" applyBorder="1" applyAlignment="1">
      <alignment horizontal="center" vertical="center" wrapText="1"/>
    </xf>
    <xf numFmtId="3" fontId="5" fillId="0" borderId="0" xfId="713" applyNumberFormat="1" applyFont="1" applyFill="1" applyBorder="1" applyAlignment="1">
      <alignment horizontal="center" vertical="center"/>
    </xf>
    <xf numFmtId="0" fontId="6" fillId="0" borderId="0" xfId="713" applyFont="1" applyFill="1" applyBorder="1" applyAlignment="1">
      <alignment horizontal="center" vertical="center"/>
    </xf>
    <xf numFmtId="0" fontId="62" fillId="0" borderId="26" xfId="0" applyFont="1" applyBorder="1" applyAlignment="1">
      <alignment horizontal="left" vertical="center" wrapText="1"/>
    </xf>
    <xf numFmtId="0" fontId="62" fillId="0" borderId="0" xfId="0" applyFont="1" applyAlignment="1">
      <alignment horizontal="left" vertical="center" wrapText="1"/>
    </xf>
  </cellXfs>
  <cellStyles count="714">
    <cellStyle name="20% - Accent1 2" xfId="1"/>
    <cellStyle name="20% - Accent1 2 2" xfId="2"/>
    <cellStyle name="20% - Accent1 3" xfId="3"/>
    <cellStyle name="20% - Accent1 4" xfId="4"/>
    <cellStyle name="20% - Accent1 4 2" xfId="5"/>
    <cellStyle name="20% - Accent2 2" xfId="6"/>
    <cellStyle name="20% - Accent2 2 2" xfId="7"/>
    <cellStyle name="20% - Accent2 3" xfId="8"/>
    <cellStyle name="20% - Accent2 4" xfId="9"/>
    <cellStyle name="20% - Accent2 4 2" xfId="10"/>
    <cellStyle name="20% - Accent3 2" xfId="11"/>
    <cellStyle name="20% - Accent3 2 2" xfId="12"/>
    <cellStyle name="20% - Accent3 3" xfId="13"/>
    <cellStyle name="20% - Accent3 4" xfId="14"/>
    <cellStyle name="20% - Accent3 4 2" xfId="15"/>
    <cellStyle name="20% - Accent4 2" xfId="16"/>
    <cellStyle name="20% - Accent4 2 2" xfId="17"/>
    <cellStyle name="20% - Accent4 3" xfId="18"/>
    <cellStyle name="20% - Accent4 4" xfId="19"/>
    <cellStyle name="20% - Accent4 4 2" xfId="20"/>
    <cellStyle name="20% - Accent5 2" xfId="21"/>
    <cellStyle name="20% - Accent5 2 2" xfId="22"/>
    <cellStyle name="20% - Accent5 3" xfId="23"/>
    <cellStyle name="20% - Accent5 4" xfId="24"/>
    <cellStyle name="20% - Accent5 4 2" xfId="25"/>
    <cellStyle name="20% - Accent6 2" xfId="26"/>
    <cellStyle name="20% - Accent6 2 2" xfId="27"/>
    <cellStyle name="20% - Accent6 3" xfId="28"/>
    <cellStyle name="20% - Accent6 4" xfId="29"/>
    <cellStyle name="20% - Accent6 4 2" xfId="30"/>
    <cellStyle name="40% - Accent1 2" xfId="31"/>
    <cellStyle name="40% - Accent1 2 2" xfId="32"/>
    <cellStyle name="40% - Accent1 3" xfId="33"/>
    <cellStyle name="40% - Accent1 4" xfId="34"/>
    <cellStyle name="40% - Accent1 4 2" xfId="35"/>
    <cellStyle name="40% - Accent2 2" xfId="36"/>
    <cellStyle name="40% - Accent2 2 2" xfId="37"/>
    <cellStyle name="40% - Accent2 3" xfId="38"/>
    <cellStyle name="40% - Accent2 4" xfId="39"/>
    <cellStyle name="40% - Accent2 4 2" xfId="40"/>
    <cellStyle name="40% - Accent3 2" xfId="41"/>
    <cellStyle name="40% - Accent3 2 2" xfId="42"/>
    <cellStyle name="40% - Accent3 3" xfId="43"/>
    <cellStyle name="40% - Accent3 4" xfId="44"/>
    <cellStyle name="40% - Accent3 4 2" xfId="45"/>
    <cellStyle name="40% - Accent4 2" xfId="46"/>
    <cellStyle name="40% - Accent4 2 2" xfId="47"/>
    <cellStyle name="40% - Accent4 3" xfId="48"/>
    <cellStyle name="40% - Accent4 4" xfId="49"/>
    <cellStyle name="40% - Accent4 4 2" xfId="50"/>
    <cellStyle name="40% - Accent5 2" xfId="51"/>
    <cellStyle name="40% - Accent5 2 2" xfId="52"/>
    <cellStyle name="40% - Accent5 3" xfId="53"/>
    <cellStyle name="40% - Accent5 4" xfId="54"/>
    <cellStyle name="40% - Accent5 4 2" xfId="55"/>
    <cellStyle name="40% - Accent6 2" xfId="56"/>
    <cellStyle name="40% - Accent6 2 2" xfId="57"/>
    <cellStyle name="40% - Accent6 3" xfId="58"/>
    <cellStyle name="40% - Accent6 4" xfId="59"/>
    <cellStyle name="40% - Accent6 4 2" xfId="60"/>
    <cellStyle name="60% - Accent1 2" xfId="61"/>
    <cellStyle name="60% - Accent1 3" xfId="62"/>
    <cellStyle name="60% - Accent1 4" xfId="63"/>
    <cellStyle name="60% - Accent2 2" xfId="64"/>
    <cellStyle name="60% - Accent2 3" xfId="65"/>
    <cellStyle name="60% - Accent2 4" xfId="66"/>
    <cellStyle name="60% - Accent3 2" xfId="67"/>
    <cellStyle name="60% - Accent3 3" xfId="68"/>
    <cellStyle name="60% - Accent3 4" xfId="69"/>
    <cellStyle name="60% - Accent4 2" xfId="70"/>
    <cellStyle name="60% - Accent4 3" xfId="71"/>
    <cellStyle name="60% - Accent4 4" xfId="72"/>
    <cellStyle name="60% - Accent5 2" xfId="73"/>
    <cellStyle name="60% - Accent5 3" xfId="74"/>
    <cellStyle name="60% - Accent5 4" xfId="75"/>
    <cellStyle name="60% - Accent6 2" xfId="76"/>
    <cellStyle name="60% - Accent6 3" xfId="77"/>
    <cellStyle name="60% - Accent6 4" xfId="78"/>
    <cellStyle name="Accent1 - 20%" xfId="79"/>
    <cellStyle name="Accent1 - 20% 2" xfId="80"/>
    <cellStyle name="Accent1 - 40%" xfId="81"/>
    <cellStyle name="Accent1 - 40% 2" xfId="82"/>
    <cellStyle name="Accent1 - 60%" xfId="83"/>
    <cellStyle name="Accent1 - 60% 2" xfId="84"/>
    <cellStyle name="Accent1 10" xfId="536"/>
    <cellStyle name="Accent1 11" xfId="541"/>
    <cellStyle name="Accent1 12" xfId="545"/>
    <cellStyle name="Accent1 13" xfId="547"/>
    <cellStyle name="Accent1 14" xfId="551"/>
    <cellStyle name="Accent1 15" xfId="554"/>
    <cellStyle name="Accent1 16" xfId="556"/>
    <cellStyle name="Accent1 17" xfId="558"/>
    <cellStyle name="Accent1 18" xfId="560"/>
    <cellStyle name="Accent1 19" xfId="562"/>
    <cellStyle name="Accent1 2" xfId="85"/>
    <cellStyle name="Accent1 20" xfId="563"/>
    <cellStyle name="Accent1 21" xfId="605"/>
    <cellStyle name="Accent1 22" xfId="608"/>
    <cellStyle name="Accent1 23" xfId="612"/>
    <cellStyle name="Accent1 24" xfId="616"/>
    <cellStyle name="Accent1 25" xfId="619"/>
    <cellStyle name="Accent1 26" xfId="622"/>
    <cellStyle name="Accent1 27" xfId="626"/>
    <cellStyle name="Accent1 28" xfId="621"/>
    <cellStyle name="Accent1 29" xfId="630"/>
    <cellStyle name="Accent1 3" xfId="86"/>
    <cellStyle name="Accent1 30" xfId="632"/>
    <cellStyle name="Accent1 31" xfId="634"/>
    <cellStyle name="Accent1 32" xfId="635"/>
    <cellStyle name="Accent1 33" xfId="665"/>
    <cellStyle name="Accent1 34" xfId="668"/>
    <cellStyle name="Accent1 35" xfId="670"/>
    <cellStyle name="Accent1 36" xfId="672"/>
    <cellStyle name="Accent1 37" xfId="674"/>
    <cellStyle name="Accent1 38" xfId="676"/>
    <cellStyle name="Accent1 39" xfId="677"/>
    <cellStyle name="Accent1 4" xfId="87"/>
    <cellStyle name="Accent1 40" xfId="700"/>
    <cellStyle name="Accent1 41" xfId="702"/>
    <cellStyle name="Accent1 42" xfId="704"/>
    <cellStyle name="Accent1 43" xfId="706"/>
    <cellStyle name="Accent1 5" xfId="88"/>
    <cellStyle name="Accent1 6" xfId="89"/>
    <cellStyle name="Accent1 7" xfId="90"/>
    <cellStyle name="Accent1 8" xfId="91"/>
    <cellStyle name="Accent1 9" xfId="532"/>
    <cellStyle name="Accent2 - 20%" xfId="92"/>
    <cellStyle name="Accent2 - 20% 2" xfId="93"/>
    <cellStyle name="Accent2 - 40%" xfId="94"/>
    <cellStyle name="Accent2 - 40% 2" xfId="95"/>
    <cellStyle name="Accent2 - 60%" xfId="96"/>
    <cellStyle name="Accent2 - 60% 2" xfId="97"/>
    <cellStyle name="Accent2 10" xfId="533"/>
    <cellStyle name="Accent2 11" xfId="537"/>
    <cellStyle name="Accent2 12" xfId="542"/>
    <cellStyle name="Accent2 13" xfId="539"/>
    <cellStyle name="Accent2 14" xfId="549"/>
    <cellStyle name="Accent2 15" xfId="552"/>
    <cellStyle name="Accent2 16" xfId="555"/>
    <cellStyle name="Accent2 17" xfId="557"/>
    <cellStyle name="Accent2 18" xfId="559"/>
    <cellStyle name="Accent2 19" xfId="561"/>
    <cellStyle name="Accent2 2" xfId="98"/>
    <cellStyle name="Accent2 20" xfId="567"/>
    <cellStyle name="Accent2 21" xfId="602"/>
    <cellStyle name="Accent2 22" xfId="606"/>
    <cellStyle name="Accent2 23" xfId="609"/>
    <cellStyle name="Accent2 24" xfId="613"/>
    <cellStyle name="Accent2 25" xfId="617"/>
    <cellStyle name="Accent2 26" xfId="620"/>
    <cellStyle name="Accent2 27" xfId="623"/>
    <cellStyle name="Accent2 28" xfId="615"/>
    <cellStyle name="Accent2 29" xfId="629"/>
    <cellStyle name="Accent2 3" xfId="99"/>
    <cellStyle name="Accent2 30" xfId="631"/>
    <cellStyle name="Accent2 31" xfId="633"/>
    <cellStyle name="Accent2 32" xfId="638"/>
    <cellStyle name="Accent2 33" xfId="663"/>
    <cellStyle name="Accent2 34" xfId="666"/>
    <cellStyle name="Accent2 35" xfId="669"/>
    <cellStyle name="Accent2 36" xfId="671"/>
    <cellStyle name="Accent2 37" xfId="673"/>
    <cellStyle name="Accent2 38" xfId="675"/>
    <cellStyle name="Accent2 39" xfId="679"/>
    <cellStyle name="Accent2 4" xfId="100"/>
    <cellStyle name="Accent2 40" xfId="699"/>
    <cellStyle name="Accent2 41" xfId="701"/>
    <cellStyle name="Accent2 42" xfId="703"/>
    <cellStyle name="Accent2 43" xfId="705"/>
    <cellStyle name="Accent2 5" xfId="101"/>
    <cellStyle name="Accent2 6" xfId="102"/>
    <cellStyle name="Accent2 7" xfId="103"/>
    <cellStyle name="Accent2 8" xfId="104"/>
    <cellStyle name="Accent2 9" xfId="529"/>
    <cellStyle name="Accent3 - 20%" xfId="105"/>
    <cellStyle name="Accent3 - 20% 2" xfId="106"/>
    <cellStyle name="Accent3 - 40%" xfId="107"/>
    <cellStyle name="Accent3 - 40% 2" xfId="108"/>
    <cellStyle name="Accent3 - 60%" xfId="109"/>
    <cellStyle name="Accent3 - 60% 2" xfId="110"/>
    <cellStyle name="Accent3 10" xfId="524"/>
    <cellStyle name="Accent3 11" xfId="526"/>
    <cellStyle name="Accent3 12" xfId="528"/>
    <cellStyle name="Accent3 13" xfId="530"/>
    <cellStyle name="Accent3 14" xfId="543"/>
    <cellStyle name="Accent3 15" xfId="538"/>
    <cellStyle name="Accent3 16" xfId="548"/>
    <cellStyle name="Accent3 17" xfId="546"/>
    <cellStyle name="Accent3 18" xfId="550"/>
    <cellStyle name="Accent3 19" xfId="553"/>
    <cellStyle name="Accent3 2" xfId="111"/>
    <cellStyle name="Accent3 2 2" xfId="112"/>
    <cellStyle name="Accent3 20" xfId="570"/>
    <cellStyle name="Accent3 21" xfId="599"/>
    <cellStyle name="Accent3 22" xfId="568"/>
    <cellStyle name="Accent3 23" xfId="601"/>
    <cellStyle name="Accent3 24" xfId="564"/>
    <cellStyle name="Accent3 25" xfId="604"/>
    <cellStyle name="Accent3 26" xfId="607"/>
    <cellStyle name="Accent3 27" xfId="611"/>
    <cellStyle name="Accent3 28" xfId="565"/>
    <cellStyle name="Accent3 29" xfId="627"/>
    <cellStyle name="Accent3 3" xfId="113"/>
    <cellStyle name="Accent3 3 2" xfId="114"/>
    <cellStyle name="Accent3 30" xfId="614"/>
    <cellStyle name="Accent3 31" xfId="628"/>
    <cellStyle name="Accent3 32" xfId="641"/>
    <cellStyle name="Accent3 33" xfId="660"/>
    <cellStyle name="Accent3 34" xfId="639"/>
    <cellStyle name="Accent3 35" xfId="662"/>
    <cellStyle name="Accent3 36" xfId="636"/>
    <cellStyle name="Accent3 37" xfId="664"/>
    <cellStyle name="Accent3 38" xfId="667"/>
    <cellStyle name="Accent3 39" xfId="682"/>
    <cellStyle name="Accent3 4" xfId="115"/>
    <cellStyle name="Accent3 4 2" xfId="116"/>
    <cellStyle name="Accent3 40" xfId="697"/>
    <cellStyle name="Accent3 41" xfId="680"/>
    <cellStyle name="Accent3 42" xfId="698"/>
    <cellStyle name="Accent3 43" xfId="678"/>
    <cellStyle name="Accent3 5" xfId="117"/>
    <cellStyle name="Accent3 6" xfId="118"/>
    <cellStyle name="Accent3 7" xfId="119"/>
    <cellStyle name="Accent3 8" xfId="120"/>
    <cellStyle name="Accent3 9" xfId="521"/>
    <cellStyle name="Accent4 - 20%" xfId="121"/>
    <cellStyle name="Accent4 - 20% 2" xfId="122"/>
    <cellStyle name="Accent4 - 40%" xfId="123"/>
    <cellStyle name="Accent4 - 40% 2" xfId="124"/>
    <cellStyle name="Accent4 - 60%" xfId="125"/>
    <cellStyle name="Accent4 - 60% 2" xfId="126"/>
    <cellStyle name="Accent4 10" xfId="518"/>
    <cellStyle name="Accent4 11" xfId="520"/>
    <cellStyle name="Accent4 12" xfId="522"/>
    <cellStyle name="Accent4 13" xfId="497"/>
    <cellStyle name="Accent4 14" xfId="534"/>
    <cellStyle name="Accent4 15" xfId="525"/>
    <cellStyle name="Accent4 16" xfId="535"/>
    <cellStyle name="Accent4 17" xfId="531"/>
    <cellStyle name="Accent4 18" xfId="544"/>
    <cellStyle name="Accent4 19" xfId="540"/>
    <cellStyle name="Accent4 2" xfId="127"/>
    <cellStyle name="Accent4 2 2" xfId="128"/>
    <cellStyle name="Accent4 20" xfId="573"/>
    <cellStyle name="Accent4 21" xfId="595"/>
    <cellStyle name="Accent4 22" xfId="572"/>
    <cellStyle name="Accent4 23" xfId="597"/>
    <cellStyle name="Accent4 24" xfId="569"/>
    <cellStyle name="Accent4 25" xfId="600"/>
    <cellStyle name="Accent4 26" xfId="566"/>
    <cellStyle name="Accent4 27" xfId="603"/>
    <cellStyle name="Accent4 28" xfId="578"/>
    <cellStyle name="Accent4 29" xfId="624"/>
    <cellStyle name="Accent4 3" xfId="129"/>
    <cellStyle name="Accent4 3 2" xfId="130"/>
    <cellStyle name="Accent4 30" xfId="571"/>
    <cellStyle name="Accent4 31" xfId="625"/>
    <cellStyle name="Accent4 32" xfId="643"/>
    <cellStyle name="Accent4 33" xfId="658"/>
    <cellStyle name="Accent4 34" xfId="642"/>
    <cellStyle name="Accent4 35" xfId="659"/>
    <cellStyle name="Accent4 36" xfId="640"/>
    <cellStyle name="Accent4 37" xfId="661"/>
    <cellStyle name="Accent4 38" xfId="637"/>
    <cellStyle name="Accent4 39" xfId="684"/>
    <cellStyle name="Accent4 4" xfId="131"/>
    <cellStyle name="Accent4 4 2" xfId="132"/>
    <cellStyle name="Accent4 40" xfId="695"/>
    <cellStyle name="Accent4 41" xfId="683"/>
    <cellStyle name="Accent4 42" xfId="696"/>
    <cellStyle name="Accent4 43" xfId="681"/>
    <cellStyle name="Accent4 5" xfId="133"/>
    <cellStyle name="Accent4 6" xfId="134"/>
    <cellStyle name="Accent4 7" xfId="135"/>
    <cellStyle name="Accent4 8" xfId="136"/>
    <cellStyle name="Accent4 9" xfId="498"/>
    <cellStyle name="Accent5 - 20%" xfId="137"/>
    <cellStyle name="Accent5 - 20% 2" xfId="138"/>
    <cellStyle name="Accent5 - 40%" xfId="139"/>
    <cellStyle name="Accent5 - 60%" xfId="140"/>
    <cellStyle name="Accent5 - 60% 2" xfId="141"/>
    <cellStyle name="Accent5 10" xfId="516"/>
    <cellStyle name="Accent5 11" xfId="501"/>
    <cellStyle name="Accent5 12" xfId="517"/>
    <cellStyle name="Accent5 13" xfId="504"/>
    <cellStyle name="Accent5 14" xfId="519"/>
    <cellStyle name="Accent5 15" xfId="503"/>
    <cellStyle name="Accent5 16" xfId="523"/>
    <cellStyle name="Accent5 17" xfId="500"/>
    <cellStyle name="Accent5 18" xfId="527"/>
    <cellStyle name="Accent5 19" xfId="499"/>
    <cellStyle name="Accent5 2" xfId="142"/>
    <cellStyle name="Accent5 2 2" xfId="143"/>
    <cellStyle name="Accent5 20" xfId="577"/>
    <cellStyle name="Accent5 21" xfId="591"/>
    <cellStyle name="Accent5 22" xfId="576"/>
    <cellStyle name="Accent5 23" xfId="592"/>
    <cellStyle name="Accent5 24" xfId="575"/>
    <cellStyle name="Accent5 25" xfId="593"/>
    <cellStyle name="Accent5 26" xfId="574"/>
    <cellStyle name="Accent5 27" xfId="594"/>
    <cellStyle name="Accent5 28" xfId="584"/>
    <cellStyle name="Accent5 29" xfId="610"/>
    <cellStyle name="Accent5 3" xfId="144"/>
    <cellStyle name="Accent5 3 2" xfId="145"/>
    <cellStyle name="Accent5 30" xfId="583"/>
    <cellStyle name="Accent5 31" xfId="618"/>
    <cellStyle name="Accent5 32" xfId="647"/>
    <cellStyle name="Accent5 33" xfId="655"/>
    <cellStyle name="Accent5 34" xfId="646"/>
    <cellStyle name="Accent5 35" xfId="656"/>
    <cellStyle name="Accent5 36" xfId="645"/>
    <cellStyle name="Accent5 37" xfId="657"/>
    <cellStyle name="Accent5 38" xfId="644"/>
    <cellStyle name="Accent5 39" xfId="687"/>
    <cellStyle name="Accent5 4" xfId="146"/>
    <cellStyle name="Accent5 4 2" xfId="147"/>
    <cellStyle name="Accent5 40" xfId="693"/>
    <cellStyle name="Accent5 41" xfId="686"/>
    <cellStyle name="Accent5 42" xfId="694"/>
    <cellStyle name="Accent5 43" xfId="685"/>
    <cellStyle name="Accent5 5" xfId="148"/>
    <cellStyle name="Accent5 6" xfId="149"/>
    <cellStyle name="Accent5 7" xfId="150"/>
    <cellStyle name="Accent5 8" xfId="151"/>
    <cellStyle name="Accent5 9" xfId="502"/>
    <cellStyle name="Accent6 - 20%" xfId="152"/>
    <cellStyle name="Accent6 - 40%" xfId="153"/>
    <cellStyle name="Accent6 - 40% 2" xfId="154"/>
    <cellStyle name="Accent6 - 60%" xfId="155"/>
    <cellStyle name="Accent6 - 60% 2" xfId="156"/>
    <cellStyle name="Accent6 10" xfId="513"/>
    <cellStyle name="Accent6 11" xfId="506"/>
    <cellStyle name="Accent6 12" xfId="512"/>
    <cellStyle name="Accent6 13" xfId="507"/>
    <cellStyle name="Accent6 14" xfId="515"/>
    <cellStyle name="Accent6 15" xfId="508"/>
    <cellStyle name="Accent6 16" xfId="514"/>
    <cellStyle name="Accent6 17" xfId="509"/>
    <cellStyle name="Accent6 18" xfId="511"/>
    <cellStyle name="Accent6 19" xfId="510"/>
    <cellStyle name="Accent6 2" xfId="157"/>
    <cellStyle name="Accent6 2 2" xfId="158"/>
    <cellStyle name="Accent6 20" xfId="579"/>
    <cellStyle name="Accent6 21" xfId="590"/>
    <cellStyle name="Accent6 22" xfId="580"/>
    <cellStyle name="Accent6 23" xfId="589"/>
    <cellStyle name="Accent6 24" xfId="581"/>
    <cellStyle name="Accent6 25" xfId="588"/>
    <cellStyle name="Accent6 26" xfId="582"/>
    <cellStyle name="Accent6 27" xfId="587"/>
    <cellStyle name="Accent6 28" xfId="585"/>
    <cellStyle name="Accent6 29" xfId="598"/>
    <cellStyle name="Accent6 3" xfId="159"/>
    <cellStyle name="Accent6 3 2" xfId="160"/>
    <cellStyle name="Accent6 30" xfId="586"/>
    <cellStyle name="Accent6 31" xfId="596"/>
    <cellStyle name="Accent6 32" xfId="648"/>
    <cellStyle name="Accent6 33" xfId="654"/>
    <cellStyle name="Accent6 34" xfId="649"/>
    <cellStyle name="Accent6 35" xfId="653"/>
    <cellStyle name="Accent6 36" xfId="650"/>
    <cellStyle name="Accent6 37" xfId="652"/>
    <cellStyle name="Accent6 38" xfId="651"/>
    <cellStyle name="Accent6 39" xfId="688"/>
    <cellStyle name="Accent6 4" xfId="161"/>
    <cellStyle name="Accent6 4 2" xfId="162"/>
    <cellStyle name="Accent6 40" xfId="692"/>
    <cellStyle name="Accent6 41" xfId="689"/>
    <cellStyle name="Accent6 42" xfId="691"/>
    <cellStyle name="Accent6 43" xfId="690"/>
    <cellStyle name="Accent6 5" xfId="163"/>
    <cellStyle name="Accent6 6" xfId="164"/>
    <cellStyle name="Accent6 7" xfId="165"/>
    <cellStyle name="Accent6 8" xfId="166"/>
    <cellStyle name="Accent6 9" xfId="505"/>
    <cellStyle name="Bad 2" xfId="167"/>
    <cellStyle name="Bad 2 2" xfId="168"/>
    <cellStyle name="Bad 3" xfId="169"/>
    <cellStyle name="Calculation 2" xfId="170"/>
    <cellStyle name="Calculation 2 2" xfId="171"/>
    <cellStyle name="Calculation 3" xfId="172"/>
    <cellStyle name="Check Cell 2" xfId="173"/>
    <cellStyle name="Check Cell 2 2" xfId="174"/>
    <cellStyle name="Check Cell 3" xfId="175"/>
    <cellStyle name="Comma 2" xfId="176"/>
    <cellStyle name="Comma 2 2" xfId="177"/>
    <cellStyle name="Currency 2" xfId="178"/>
    <cellStyle name="Emphasis 1" xfId="179"/>
    <cellStyle name="Emphasis 1 2" xfId="180"/>
    <cellStyle name="Emphasis 2" xfId="181"/>
    <cellStyle name="Emphasis 2 2" xfId="182"/>
    <cellStyle name="Emphasis 3" xfId="183"/>
    <cellStyle name="Excel Built-in Normal" xfId="709"/>
    <cellStyle name="Explanatory Text 2" xfId="184"/>
    <cellStyle name="Explanatory Text 3" xfId="185"/>
    <cellStyle name="Explanatory Text 4" xfId="186"/>
    <cellStyle name="Good 2" xfId="187"/>
    <cellStyle name="Good 2 2" xfId="188"/>
    <cellStyle name="Good 3" xfId="189"/>
    <cellStyle name="Heading 1 2" xfId="190"/>
    <cellStyle name="Heading 2 2" xfId="191"/>
    <cellStyle name="Heading 2 2 2" xfId="192"/>
    <cellStyle name="Heading 2 3" xfId="193"/>
    <cellStyle name="Heading 3 2" xfId="194"/>
    <cellStyle name="Heading 3 2 2" xfId="195"/>
    <cellStyle name="Heading 3 3" xfId="196"/>
    <cellStyle name="Heading 4 2" xfId="197"/>
    <cellStyle name="Hyperlink 2" xfId="198"/>
    <cellStyle name="Hyperlink 2 2" xfId="199"/>
    <cellStyle name="Hyperlink 3" xfId="200"/>
    <cellStyle name="Hyperlink 4" xfId="201"/>
    <cellStyle name="Input 2" xfId="202"/>
    <cellStyle name="Input 2 2" xfId="203"/>
    <cellStyle name="Input 3" xfId="204"/>
    <cellStyle name="Linked Cell 2" xfId="205"/>
    <cellStyle name="Linked Cell 2 2" xfId="206"/>
    <cellStyle name="Linked Cell 3" xfId="207"/>
    <cellStyle name="Neutral 2" xfId="208"/>
    <cellStyle name="Neutral 2 2" xfId="209"/>
    <cellStyle name="Neutral 3" xfId="210"/>
    <cellStyle name="Normal" xfId="0" builtinId="0"/>
    <cellStyle name="Normal 10" xfId="211"/>
    <cellStyle name="Normal 10 2" xfId="212"/>
    <cellStyle name="Normal 10 2 2" xfId="213"/>
    <cellStyle name="Normal 10 3" xfId="214"/>
    <cellStyle name="Normal 11" xfId="215"/>
    <cellStyle name="Normal 11 2" xfId="216"/>
    <cellStyle name="Normal 11 2 2" xfId="217"/>
    <cellStyle name="Normal 11 3" xfId="218"/>
    <cellStyle name="Normal 12" xfId="219"/>
    <cellStyle name="Normal 12 2" xfId="220"/>
    <cellStyle name="Normal 12 2 2" xfId="221"/>
    <cellStyle name="Normal 12 3" xfId="222"/>
    <cellStyle name="Normal 13" xfId="223"/>
    <cellStyle name="Normal 13 2" xfId="224"/>
    <cellStyle name="Normal 13 2 2" xfId="225"/>
    <cellStyle name="Normal 13 3" xfId="226"/>
    <cellStyle name="Normal 14" xfId="227"/>
    <cellStyle name="Normal 14 2" xfId="228"/>
    <cellStyle name="Normal 14 2 2" xfId="229"/>
    <cellStyle name="Normal 14 3" xfId="230"/>
    <cellStyle name="Normal 15" xfId="231"/>
    <cellStyle name="Normal 15 2" xfId="232"/>
    <cellStyle name="Normal 15 2 2" xfId="233"/>
    <cellStyle name="Normal 15 3" xfId="234"/>
    <cellStyle name="Normal 16" xfId="235"/>
    <cellStyle name="Normal 16 2" xfId="236"/>
    <cellStyle name="Normal 16 2 2" xfId="237"/>
    <cellStyle name="Normal 16 3" xfId="238"/>
    <cellStyle name="Normal 17" xfId="239"/>
    <cellStyle name="Normal 18" xfId="240"/>
    <cellStyle name="Normal 18 2" xfId="241"/>
    <cellStyle name="Normal 19" xfId="242"/>
    <cellStyle name="Normal 2" xfId="243"/>
    <cellStyle name="Normal 2 2" xfId="244"/>
    <cellStyle name="Normal 2 2 2" xfId="245"/>
    <cellStyle name="Normal 2 3" xfId="246"/>
    <cellStyle name="Normal 20" xfId="247"/>
    <cellStyle name="Normal 20 2" xfId="248"/>
    <cellStyle name="Normal 20 2 2" xfId="249"/>
    <cellStyle name="Normal 20 3" xfId="250"/>
    <cellStyle name="Normal 21" xfId="251"/>
    <cellStyle name="Normal 21 2" xfId="252"/>
    <cellStyle name="Normal 21 2 2" xfId="253"/>
    <cellStyle name="Normal 21 3" xfId="254"/>
    <cellStyle name="Normal 22" xfId="255"/>
    <cellStyle name="Normal 23" xfId="256"/>
    <cellStyle name="Normal 24" xfId="257"/>
    <cellStyle name="Normal 25" xfId="258"/>
    <cellStyle name="Normal 26" xfId="259"/>
    <cellStyle name="Normal 27" xfId="707"/>
    <cellStyle name="Normal 29 2" xfId="260"/>
    <cellStyle name="Normal 3" xfId="261"/>
    <cellStyle name="Normal 3 2" xfId="262"/>
    <cellStyle name="Normal 4" xfId="263"/>
    <cellStyle name="Normal 4 2" xfId="264"/>
    <cellStyle name="Normal 4 3" xfId="708"/>
    <cellStyle name="Normal 5" xfId="265"/>
    <cellStyle name="Normal 5 2" xfId="266"/>
    <cellStyle name="Normal 5 2 2" xfId="267"/>
    <cellStyle name="Normal 5 3" xfId="268"/>
    <cellStyle name="Normal 5 4" xfId="496"/>
    <cellStyle name="Normal 6" xfId="269"/>
    <cellStyle name="Normal 6 2" xfId="270"/>
    <cellStyle name="Normal 7" xfId="271"/>
    <cellStyle name="Normal 8" xfId="272"/>
    <cellStyle name="Normal 8 2" xfId="273"/>
    <cellStyle name="Normal 8 2 2" xfId="274"/>
    <cellStyle name="Normal 8 3" xfId="275"/>
    <cellStyle name="Normal 9" xfId="276"/>
    <cellStyle name="Normal 9 2" xfId="277"/>
    <cellStyle name="Normal 9 2 2" xfId="278"/>
    <cellStyle name="Normal 9 3" xfId="279"/>
    <cellStyle name="Normal_2.17_Valsts_budzeta_izpilde" xfId="712"/>
    <cellStyle name="Normal_For Print" xfId="711"/>
    <cellStyle name="Normal_Izdrukai" xfId="713"/>
    <cellStyle name="Normal_Soc-m" xfId="710"/>
    <cellStyle name="Note 2" xfId="280"/>
    <cellStyle name="Note 2 2" xfId="281"/>
    <cellStyle name="Note 3" xfId="282"/>
    <cellStyle name="Output 2" xfId="283"/>
    <cellStyle name="Output 2 2" xfId="284"/>
    <cellStyle name="Output 3" xfId="285"/>
    <cellStyle name="Parastais_FMLikp01_p05_221205_pap_afp_makp" xfId="286"/>
    <cellStyle name="Percent 2" xfId="287"/>
    <cellStyle name="Percent 3" xfId="288"/>
    <cellStyle name="SAPBEXaggData" xfId="289"/>
    <cellStyle name="SAPBEXaggData 2" xfId="290"/>
    <cellStyle name="SAPBEXaggData 2 2" xfId="291"/>
    <cellStyle name="SAPBEXaggData 3" xfId="292"/>
    <cellStyle name="SAPBEXaggData 4" xfId="293"/>
    <cellStyle name="SAPBEXaggData 5" xfId="294"/>
    <cellStyle name="SAPBEXaggDataEmph" xfId="295"/>
    <cellStyle name="SAPBEXaggDataEmph 2" xfId="296"/>
    <cellStyle name="SAPBEXaggDataEmph 2 2" xfId="297"/>
    <cellStyle name="SAPBEXaggDataEmph 3" xfId="298"/>
    <cellStyle name="SAPBEXaggDataEmph 4" xfId="299"/>
    <cellStyle name="SAPBEXaggItem" xfId="300"/>
    <cellStyle name="SAPBEXaggItem 2" xfId="301"/>
    <cellStyle name="SAPBEXaggItem 2 2" xfId="302"/>
    <cellStyle name="SAPBEXaggItem 3" xfId="303"/>
    <cellStyle name="SAPBEXaggItem 4" xfId="304"/>
    <cellStyle name="SAPBEXaggItem 5" xfId="305"/>
    <cellStyle name="SAPBEXaggItemX" xfId="306"/>
    <cellStyle name="SAPBEXaggItemX 2" xfId="307"/>
    <cellStyle name="SAPBEXaggItemX 2 2" xfId="308"/>
    <cellStyle name="SAPBEXaggItemX 3" xfId="309"/>
    <cellStyle name="SAPBEXchaText" xfId="310"/>
    <cellStyle name="SAPBEXchaText 2" xfId="311"/>
    <cellStyle name="SAPBEXchaText 2 2" xfId="312"/>
    <cellStyle name="SAPBEXchaText 3" xfId="313"/>
    <cellStyle name="SAPBEXchaText 4" xfId="314"/>
    <cellStyle name="SAPBEXchaText 5" xfId="315"/>
    <cellStyle name="SAPBEXexcBad7" xfId="316"/>
    <cellStyle name="SAPBEXexcBad7 2" xfId="317"/>
    <cellStyle name="SAPBEXexcBad7 2 2" xfId="318"/>
    <cellStyle name="SAPBEXexcBad7 3" xfId="319"/>
    <cellStyle name="SAPBEXexcBad7 4" xfId="320"/>
    <cellStyle name="SAPBEXexcBad8" xfId="321"/>
    <cellStyle name="SAPBEXexcBad8 2" xfId="322"/>
    <cellStyle name="SAPBEXexcBad8 2 2" xfId="323"/>
    <cellStyle name="SAPBEXexcBad8 3" xfId="324"/>
    <cellStyle name="SAPBEXexcBad8 4" xfId="325"/>
    <cellStyle name="SAPBEXexcBad9" xfId="326"/>
    <cellStyle name="SAPBEXexcBad9 2" xfId="327"/>
    <cellStyle name="SAPBEXexcBad9 2 2" xfId="328"/>
    <cellStyle name="SAPBEXexcBad9 3" xfId="329"/>
    <cellStyle name="SAPBEXexcBad9 4" xfId="330"/>
    <cellStyle name="SAPBEXexcCritical4" xfId="331"/>
    <cellStyle name="SAPBEXexcCritical4 2" xfId="332"/>
    <cellStyle name="SAPBEXexcCritical4 2 2" xfId="333"/>
    <cellStyle name="SAPBEXexcCritical4 3" xfId="334"/>
    <cellStyle name="SAPBEXexcCritical4 4" xfId="335"/>
    <cellStyle name="SAPBEXexcCritical5" xfId="336"/>
    <cellStyle name="SAPBEXexcCritical5 2" xfId="337"/>
    <cellStyle name="SAPBEXexcCritical5 2 2" xfId="338"/>
    <cellStyle name="SAPBEXexcCritical5 3" xfId="339"/>
    <cellStyle name="SAPBEXexcCritical5 4" xfId="340"/>
    <cellStyle name="SAPBEXexcCritical6" xfId="341"/>
    <cellStyle name="SAPBEXexcCritical6 2" xfId="342"/>
    <cellStyle name="SAPBEXexcCritical6 2 2" xfId="343"/>
    <cellStyle name="SAPBEXexcCritical6 3" xfId="344"/>
    <cellStyle name="SAPBEXexcCritical6 4" xfId="345"/>
    <cellStyle name="SAPBEXexcGood1" xfId="346"/>
    <cellStyle name="SAPBEXexcGood1 2" xfId="347"/>
    <cellStyle name="SAPBEXexcGood1 2 2" xfId="348"/>
    <cellStyle name="SAPBEXexcGood1 3" xfId="349"/>
    <cellStyle name="SAPBEXexcGood1 4" xfId="350"/>
    <cellStyle name="SAPBEXexcGood2" xfId="351"/>
    <cellStyle name="SAPBEXexcGood2 2" xfId="352"/>
    <cellStyle name="SAPBEXexcGood2 2 2" xfId="353"/>
    <cellStyle name="SAPBEXexcGood2 3" xfId="354"/>
    <cellStyle name="SAPBEXexcGood2 4" xfId="355"/>
    <cellStyle name="SAPBEXexcGood3" xfId="356"/>
    <cellStyle name="SAPBEXexcGood3 2" xfId="357"/>
    <cellStyle name="SAPBEXexcGood3 2 2" xfId="358"/>
    <cellStyle name="SAPBEXexcGood3 3" xfId="359"/>
    <cellStyle name="SAPBEXexcGood3 4" xfId="360"/>
    <cellStyle name="SAPBEXfilterDrill" xfId="361"/>
    <cellStyle name="SAPBEXfilterDrill 2" xfId="362"/>
    <cellStyle name="SAPBEXfilterDrill 2 2" xfId="363"/>
    <cellStyle name="SAPBEXfilterDrill 3" xfId="364"/>
    <cellStyle name="SAPBEXfilterDrill 4" xfId="365"/>
    <cellStyle name="SAPBEXfilterItem" xfId="366"/>
    <cellStyle name="SAPBEXfilterItem 2" xfId="367"/>
    <cellStyle name="SAPBEXfilterItem 2 2" xfId="368"/>
    <cellStyle name="SAPBEXfilterItem 3" xfId="369"/>
    <cellStyle name="SAPBEXfilterItem 4" xfId="370"/>
    <cellStyle name="SAPBEXfilterText" xfId="371"/>
    <cellStyle name="SAPBEXfilterText 2" xfId="372"/>
    <cellStyle name="SAPBEXfilterText 2 2" xfId="373"/>
    <cellStyle name="SAPBEXfilterText 2 3" xfId="374"/>
    <cellStyle name="SAPBEXfilterText 3" xfId="375"/>
    <cellStyle name="SAPBEXfilterText 4" xfId="376"/>
    <cellStyle name="SAPBEXformats" xfId="377"/>
    <cellStyle name="SAPBEXformats 2" xfId="378"/>
    <cellStyle name="SAPBEXformats 2 2" xfId="379"/>
    <cellStyle name="SAPBEXformats 3" xfId="380"/>
    <cellStyle name="SAPBEXformats 4" xfId="381"/>
    <cellStyle name="SAPBEXheaderItem" xfId="382"/>
    <cellStyle name="SAPBEXheaderItem 2" xfId="383"/>
    <cellStyle name="SAPBEXheaderItem 2 2" xfId="384"/>
    <cellStyle name="SAPBEXheaderItem 2 3" xfId="385"/>
    <cellStyle name="SAPBEXheaderItem 3" xfId="386"/>
    <cellStyle name="SAPBEXheaderItem 4" xfId="387"/>
    <cellStyle name="SAPBEXheaderText" xfId="388"/>
    <cellStyle name="SAPBEXheaderText 2" xfId="389"/>
    <cellStyle name="SAPBEXheaderText 2 2" xfId="390"/>
    <cellStyle name="SAPBEXheaderText 2 3" xfId="391"/>
    <cellStyle name="SAPBEXheaderText 3" xfId="392"/>
    <cellStyle name="SAPBEXheaderText 4" xfId="393"/>
    <cellStyle name="SAPBEXHLevel0" xfId="394"/>
    <cellStyle name="SAPBEXHLevel0 2" xfId="395"/>
    <cellStyle name="SAPBEXHLevel0 2 2" xfId="396"/>
    <cellStyle name="SAPBEXHLevel0 3" xfId="397"/>
    <cellStyle name="SAPBEXHLevel0 4" xfId="398"/>
    <cellStyle name="SAPBEXHLevel0X" xfId="399"/>
    <cellStyle name="SAPBEXHLevel0X 2" xfId="400"/>
    <cellStyle name="SAPBEXHLevel0X 2 2" xfId="401"/>
    <cellStyle name="SAPBEXHLevel0X 2 3" xfId="402"/>
    <cellStyle name="SAPBEXHLevel0X 3" xfId="403"/>
    <cellStyle name="SAPBEXHLevel1" xfId="404"/>
    <cellStyle name="SAPBEXHLevel1 2" xfId="405"/>
    <cellStyle name="SAPBEXHLevel1 2 2" xfId="406"/>
    <cellStyle name="SAPBEXHLevel1 3" xfId="407"/>
    <cellStyle name="SAPBEXHLevel1 4" xfId="408"/>
    <cellStyle name="SAPBEXHLevel1X" xfId="409"/>
    <cellStyle name="SAPBEXHLevel1X 2" xfId="410"/>
    <cellStyle name="SAPBEXHLevel1X 2 2" xfId="411"/>
    <cellStyle name="SAPBEXHLevel1X 2 3" xfId="412"/>
    <cellStyle name="SAPBEXHLevel1X 3" xfId="413"/>
    <cellStyle name="SAPBEXHLevel2" xfId="414"/>
    <cellStyle name="SAPBEXHLevel2 2" xfId="415"/>
    <cellStyle name="SAPBEXHLevel2 2 2" xfId="416"/>
    <cellStyle name="SAPBEXHLevel2 3" xfId="417"/>
    <cellStyle name="SAPBEXHLevel2 4" xfId="418"/>
    <cellStyle name="SAPBEXHLevel2X" xfId="419"/>
    <cellStyle name="SAPBEXHLevel2X 2" xfId="420"/>
    <cellStyle name="SAPBEXHLevel2X 2 2" xfId="421"/>
    <cellStyle name="SAPBEXHLevel2X 2 3" xfId="422"/>
    <cellStyle name="SAPBEXHLevel2X 3" xfId="423"/>
    <cellStyle name="SAPBEXHLevel3" xfId="424"/>
    <cellStyle name="SAPBEXHLevel3 2" xfId="425"/>
    <cellStyle name="SAPBEXHLevel3 2 2" xfId="426"/>
    <cellStyle name="SAPBEXHLevel3 3" xfId="427"/>
    <cellStyle name="SAPBEXHLevel3 4" xfId="428"/>
    <cellStyle name="SAPBEXHLevel3X" xfId="429"/>
    <cellStyle name="SAPBEXHLevel3X 2" xfId="430"/>
    <cellStyle name="SAPBEXHLevel3X 2 2" xfId="431"/>
    <cellStyle name="SAPBEXHLevel3X 2 3" xfId="432"/>
    <cellStyle name="SAPBEXHLevel3X 3" xfId="433"/>
    <cellStyle name="SAPBEXinputData" xfId="434"/>
    <cellStyle name="SAPBEXinputData 2" xfId="435"/>
    <cellStyle name="SAPBEXinputData 2 2" xfId="436"/>
    <cellStyle name="SAPBEXinputData 2 3" xfId="437"/>
    <cellStyle name="SAPBEXinputData 3" xfId="438"/>
    <cellStyle name="SAPBEXItemHeader" xfId="439"/>
    <cellStyle name="SAPBEXresData" xfId="440"/>
    <cellStyle name="SAPBEXresData 2" xfId="441"/>
    <cellStyle name="SAPBEXresData 2 2" xfId="442"/>
    <cellStyle name="SAPBEXresData 3" xfId="443"/>
    <cellStyle name="SAPBEXresDataEmph" xfId="444"/>
    <cellStyle name="SAPBEXresDataEmph 2" xfId="445"/>
    <cellStyle name="SAPBEXresDataEmph 2 2" xfId="446"/>
    <cellStyle name="SAPBEXresDataEmph 3" xfId="447"/>
    <cellStyle name="SAPBEXresDataEmph 4" xfId="448"/>
    <cellStyle name="SAPBEXresItem" xfId="449"/>
    <cellStyle name="SAPBEXresItem 2" xfId="450"/>
    <cellStyle name="SAPBEXresItem 2 2" xfId="451"/>
    <cellStyle name="SAPBEXresItem 3" xfId="452"/>
    <cellStyle name="SAPBEXresItemX" xfId="453"/>
    <cellStyle name="SAPBEXresItemX 2" xfId="454"/>
    <cellStyle name="SAPBEXresItemX 2 2" xfId="455"/>
    <cellStyle name="SAPBEXresItemX 3" xfId="456"/>
    <cellStyle name="SAPBEXstdData" xfId="457"/>
    <cellStyle name="SAPBEXstdData 2" xfId="458"/>
    <cellStyle name="SAPBEXstdData 2 2" xfId="459"/>
    <cellStyle name="SAPBEXstdData 3" xfId="460"/>
    <cellStyle name="SAPBEXstdDataEmph" xfId="461"/>
    <cellStyle name="SAPBEXstdDataEmph 2" xfId="462"/>
    <cellStyle name="SAPBEXstdDataEmph 2 2" xfId="463"/>
    <cellStyle name="SAPBEXstdDataEmph 3" xfId="464"/>
    <cellStyle name="SAPBEXstdDataEmph 4" xfId="465"/>
    <cellStyle name="SAPBEXstdItem" xfId="466"/>
    <cellStyle name="SAPBEXstdItem 2" xfId="467"/>
    <cellStyle name="SAPBEXstdItem 2 2" xfId="468"/>
    <cellStyle name="SAPBEXstdItem 3" xfId="469"/>
    <cellStyle name="SAPBEXstdItemX" xfId="470"/>
    <cellStyle name="SAPBEXstdItemX 2" xfId="471"/>
    <cellStyle name="SAPBEXstdItemX 2 2" xfId="472"/>
    <cellStyle name="SAPBEXstdItemX 3" xfId="473"/>
    <cellStyle name="SAPBEXtitle" xfId="474"/>
    <cellStyle name="SAPBEXtitle 2" xfId="475"/>
    <cellStyle name="SAPBEXtitle 2 2" xfId="476"/>
    <cellStyle name="SAPBEXtitle 2 3" xfId="477"/>
    <cellStyle name="SAPBEXtitle 3" xfId="478"/>
    <cellStyle name="SAPBEXtitle 4" xfId="479"/>
    <cellStyle name="SAPBEXunassignedItem" xfId="480"/>
    <cellStyle name="SAPBEXundefined" xfId="481"/>
    <cellStyle name="SAPBEXundefined 2" xfId="482"/>
    <cellStyle name="SAPBEXundefined 2 2" xfId="483"/>
    <cellStyle name="SAPBEXundefined 3" xfId="484"/>
    <cellStyle name="SAPBEXundefined 4" xfId="485"/>
    <cellStyle name="Sheet Title" xfId="486"/>
    <cellStyle name="Style 1" xfId="487"/>
    <cellStyle name="Title 2" xfId="488"/>
    <cellStyle name="Title 3" xfId="489"/>
    <cellStyle name="Title 4" xfId="490"/>
    <cellStyle name="Total 2" xfId="491"/>
    <cellStyle name="V?st." xfId="492"/>
    <cellStyle name="Warning Text 2" xfId="493"/>
    <cellStyle name="Warning Text 2 2" xfId="494"/>
    <cellStyle name="Warning Text 3" xfId="4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_Menesa%20parskati/2.tab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4_Menesa%20parskati/4.tab_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4_Menesa%20parskati/5.tab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varis"/>
      <sheetName val="Februaris"/>
      <sheetName val="Marts"/>
      <sheetName val="Aprilis"/>
      <sheetName val="Maijs"/>
      <sheetName val="Junijs"/>
      <sheetName val="Julijs"/>
      <sheetName val="Augusts"/>
      <sheetName val="Septembris"/>
      <sheetName val="Oktobris"/>
      <sheetName val="Novembris"/>
      <sheetName val="Decembris"/>
      <sheetName val="Sheet1"/>
    </sheetNames>
    <sheetDataSet>
      <sheetData sheetId="0"/>
      <sheetData sheetId="1"/>
      <sheetData sheetId="2"/>
      <sheetData sheetId="3"/>
      <sheetData sheetId="4"/>
      <sheetData sheetId="5"/>
      <sheetData sheetId="6"/>
      <sheetData sheetId="7"/>
      <sheetData sheetId="8"/>
      <sheetData sheetId="9"/>
      <sheetData sheetId="10">
        <row r="10">
          <cell r="D10">
            <v>3127583</v>
          </cell>
        </row>
        <row r="11">
          <cell r="D11">
            <v>215529</v>
          </cell>
        </row>
        <row r="13">
          <cell r="D13">
            <v>10880</v>
          </cell>
        </row>
        <row r="14">
          <cell r="D14">
            <v>3249767</v>
          </cell>
        </row>
        <row r="15">
          <cell r="D15">
            <v>1906968</v>
          </cell>
        </row>
        <row r="16">
          <cell r="D16">
            <v>7061022</v>
          </cell>
        </row>
        <row r="17">
          <cell r="D17">
            <v>541274</v>
          </cell>
        </row>
        <row r="18">
          <cell r="D18">
            <v>0</v>
          </cell>
        </row>
        <row r="20">
          <cell r="D20">
            <v>119067</v>
          </cell>
        </row>
        <row r="21">
          <cell r="D21">
            <v>401152</v>
          </cell>
        </row>
        <row r="22">
          <cell r="D22">
            <v>21185</v>
          </cell>
        </row>
        <row r="23">
          <cell r="D23">
            <v>2536530</v>
          </cell>
        </row>
        <row r="24">
          <cell r="D24">
            <v>1490576</v>
          </cell>
        </row>
        <row r="25">
          <cell r="D25">
            <v>112888</v>
          </cell>
        </row>
        <row r="26">
          <cell r="D26">
            <v>-283</v>
          </cell>
        </row>
        <row r="27">
          <cell r="D27">
            <v>506202</v>
          </cell>
        </row>
        <row r="28">
          <cell r="D28">
            <v>0</v>
          </cell>
        </row>
        <row r="30">
          <cell r="D30">
            <v>179635</v>
          </cell>
        </row>
        <row r="31">
          <cell r="D31">
            <v>2050</v>
          </cell>
        </row>
        <row r="32">
          <cell r="D32">
            <v>6745184</v>
          </cell>
        </row>
        <row r="33">
          <cell r="D33">
            <v>4514826</v>
          </cell>
        </row>
        <row r="34">
          <cell r="D34">
            <v>619651</v>
          </cell>
        </row>
        <row r="35">
          <cell r="D35">
            <v>6267009</v>
          </cell>
        </row>
        <row r="36">
          <cell r="D36">
            <v>50890</v>
          </cell>
        </row>
        <row r="37">
          <cell r="D37">
            <v>15203</v>
          </cell>
        </row>
        <row r="38">
          <cell r="D38">
            <v>4790</v>
          </cell>
        </row>
        <row r="39">
          <cell r="D39">
            <v>67559</v>
          </cell>
        </row>
        <row r="40">
          <cell r="D40">
            <v>69343</v>
          </cell>
        </row>
        <row r="41">
          <cell r="D41">
            <v>93497</v>
          </cell>
        </row>
        <row r="42">
          <cell r="D42">
            <v>1340005</v>
          </cell>
        </row>
        <row r="43">
          <cell r="D43">
            <v>66525</v>
          </cell>
        </row>
        <row r="44">
          <cell r="D44">
            <v>455811</v>
          </cell>
        </row>
        <row r="45">
          <cell r="D45">
            <v>4488111</v>
          </cell>
        </row>
        <row r="46">
          <cell r="D46">
            <v>13319273</v>
          </cell>
        </row>
        <row r="47">
          <cell r="D47">
            <v>8684270</v>
          </cell>
        </row>
        <row r="48">
          <cell r="D48">
            <v>56784</v>
          </cell>
        </row>
        <row r="49">
          <cell r="D49">
            <v>0</v>
          </cell>
        </row>
        <row r="51">
          <cell r="D51">
            <v>147850</v>
          </cell>
        </row>
        <row r="52">
          <cell r="D52">
            <v>3905815</v>
          </cell>
        </row>
        <row r="54">
          <cell r="D54">
            <v>2003690</v>
          </cell>
        </row>
        <row r="55">
          <cell r="D55">
            <v>1464</v>
          </cell>
        </row>
        <row r="56">
          <cell r="D56">
            <v>1089593</v>
          </cell>
        </row>
        <row r="57">
          <cell r="D57">
            <v>868</v>
          </cell>
        </row>
        <row r="58">
          <cell r="D58">
            <v>49249</v>
          </cell>
        </row>
        <row r="59">
          <cell r="D59">
            <v>23088</v>
          </cell>
        </row>
        <row r="60">
          <cell r="D60">
            <v>-73169</v>
          </cell>
        </row>
        <row r="61">
          <cell r="D61">
            <v>20</v>
          </cell>
        </row>
        <row r="62">
          <cell r="D62">
            <v>239520</v>
          </cell>
        </row>
        <row r="63">
          <cell r="D63">
            <v>775142</v>
          </cell>
        </row>
        <row r="64">
          <cell r="D64">
            <v>843938</v>
          </cell>
        </row>
        <row r="65">
          <cell r="D65">
            <v>47145</v>
          </cell>
        </row>
        <row r="67">
          <cell r="D67">
            <v>94329</v>
          </cell>
        </row>
        <row r="68">
          <cell r="D68">
            <v>1891795</v>
          </cell>
        </row>
        <row r="69">
          <cell r="D69">
            <v>27526277</v>
          </cell>
        </row>
        <row r="71">
          <cell r="D71">
            <v>33847</v>
          </cell>
        </row>
        <row r="72">
          <cell r="D72">
            <v>379697</v>
          </cell>
        </row>
        <row r="74">
          <cell r="D74">
            <v>10643100</v>
          </cell>
        </row>
        <row r="75">
          <cell r="D75">
            <v>462365</v>
          </cell>
        </row>
        <row r="76">
          <cell r="D76">
            <v>72537</v>
          </cell>
        </row>
        <row r="77">
          <cell r="D77">
            <v>1817294</v>
          </cell>
        </row>
        <row r="78">
          <cell r="D78">
            <v>32445</v>
          </cell>
        </row>
        <row r="79">
          <cell r="D79">
            <v>465999</v>
          </cell>
        </row>
        <row r="80">
          <cell r="D80">
            <v>1316564</v>
          </cell>
        </row>
        <row r="81">
          <cell r="D81">
            <v>496542</v>
          </cell>
        </row>
        <row r="82">
          <cell r="D82">
            <v>5000</v>
          </cell>
        </row>
        <row r="83">
          <cell r="D83">
            <v>951890</v>
          </cell>
        </row>
        <row r="84">
          <cell r="D84">
            <v>1652693</v>
          </cell>
        </row>
        <row r="85">
          <cell r="D85">
            <v>1204537</v>
          </cell>
        </row>
        <row r="86">
          <cell r="D86">
            <v>72808</v>
          </cell>
        </row>
        <row r="87">
          <cell r="D87">
            <v>14428</v>
          </cell>
        </row>
        <row r="88">
          <cell r="D88">
            <v>1823</v>
          </cell>
        </row>
        <row r="90">
          <cell r="D90">
            <v>3024</v>
          </cell>
        </row>
        <row r="91">
          <cell r="D91">
            <v>22027</v>
          </cell>
        </row>
        <row r="92">
          <cell r="D92">
            <v>85147</v>
          </cell>
        </row>
        <row r="93">
          <cell r="D93">
            <v>21313</v>
          </cell>
        </row>
        <row r="94">
          <cell r="D94">
            <v>89703</v>
          </cell>
        </row>
        <row r="95">
          <cell r="D95">
            <v>54298</v>
          </cell>
        </row>
        <row r="96">
          <cell r="D96">
            <v>29920</v>
          </cell>
        </row>
        <row r="97">
          <cell r="D97">
            <v>62245</v>
          </cell>
        </row>
        <row r="98">
          <cell r="D98">
            <v>544156</v>
          </cell>
        </row>
        <row r="99">
          <cell r="D99">
            <v>4147</v>
          </cell>
        </row>
        <row r="101">
          <cell r="D101">
            <v>419</v>
          </cell>
        </row>
        <row r="102">
          <cell r="D102">
            <v>208048</v>
          </cell>
        </row>
        <row r="104">
          <cell r="D104">
            <v>0</v>
          </cell>
        </row>
        <row r="105">
          <cell r="D105">
            <v>2851</v>
          </cell>
        </row>
        <row r="107">
          <cell r="D107">
            <v>82774</v>
          </cell>
        </row>
        <row r="112">
          <cell r="D112">
            <v>951890</v>
          </cell>
        </row>
        <row r="113">
          <cell r="D113">
            <v>1983014</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varis"/>
      <sheetName val="Februaris"/>
      <sheetName val="Marts"/>
      <sheetName val="Aprilis"/>
      <sheetName val="Maijs"/>
      <sheetName val="Junijs"/>
      <sheetName val="Julijs"/>
      <sheetName val="Augusts"/>
      <sheetName val="Septembris"/>
      <sheetName val="Oktobris"/>
      <sheetName val="Novembris"/>
      <sheetName val="Decembris"/>
      <sheetName val="Sheet1"/>
    </sheetNames>
    <sheetDataSet>
      <sheetData sheetId="0"/>
      <sheetData sheetId="1"/>
      <sheetData sheetId="2"/>
      <sheetData sheetId="3"/>
      <sheetData sheetId="4"/>
      <sheetData sheetId="5"/>
      <sheetData sheetId="6"/>
      <sheetData sheetId="7"/>
      <sheetData sheetId="8"/>
      <sheetData sheetId="9"/>
      <sheetData sheetId="10">
        <row r="8">
          <cell r="D8">
            <v>4274321984</v>
          </cell>
        </row>
        <row r="9">
          <cell r="D9">
            <v>3900182097</v>
          </cell>
        </row>
        <row r="10">
          <cell r="D10">
            <v>3900182097</v>
          </cell>
        </row>
        <row r="11">
          <cell r="D11">
            <v>107636053</v>
          </cell>
        </row>
        <row r="12">
          <cell r="D12">
            <v>42533</v>
          </cell>
        </row>
        <row r="13">
          <cell r="D13">
            <v>266461301</v>
          </cell>
        </row>
        <row r="14">
          <cell r="D14">
            <v>266412334</v>
          </cell>
        </row>
        <row r="15">
          <cell r="D15">
            <v>48967</v>
          </cell>
        </row>
        <row r="16">
          <cell r="D16">
            <v>3933423228</v>
          </cell>
        </row>
        <row r="17">
          <cell r="D17">
            <v>3932374639</v>
          </cell>
        </row>
        <row r="18">
          <cell r="D18">
            <v>25062801</v>
          </cell>
        </row>
        <row r="19">
          <cell r="D19">
            <v>18703551</v>
          </cell>
        </row>
        <row r="22">
          <cell r="D22">
            <v>6359250</v>
          </cell>
        </row>
        <row r="27">
          <cell r="D27">
            <v>3905019070</v>
          </cell>
        </row>
        <row r="28">
          <cell r="D28">
            <v>4515379</v>
          </cell>
        </row>
        <row r="30">
          <cell r="D30">
            <v>3900503691</v>
          </cell>
        </row>
        <row r="37">
          <cell r="D37">
            <v>22041</v>
          </cell>
        </row>
        <row r="38">
          <cell r="D38">
            <v>22040.82</v>
          </cell>
        </row>
        <row r="39">
          <cell r="D39">
            <v>2270727</v>
          </cell>
        </row>
        <row r="40">
          <cell r="D40">
            <v>82134</v>
          </cell>
        </row>
        <row r="41">
          <cell r="D41">
            <v>82134</v>
          </cell>
        </row>
        <row r="42">
          <cell r="D42">
            <v>2188593</v>
          </cell>
        </row>
        <row r="43">
          <cell r="D43">
            <v>2110219</v>
          </cell>
        </row>
        <row r="44">
          <cell r="D44">
            <v>78374</v>
          </cell>
        </row>
        <row r="45">
          <cell r="D45">
            <v>1048589</v>
          </cell>
        </row>
        <row r="46">
          <cell r="D46">
            <v>1048589.1299999999</v>
          </cell>
        </row>
        <row r="49">
          <cell r="D49">
            <v>340898756</v>
          </cell>
        </row>
        <row r="50">
          <cell r="D50">
            <v>-340898756</v>
          </cell>
        </row>
        <row r="51">
          <cell r="D51">
            <v>-340898756</v>
          </cell>
        </row>
        <row r="52">
          <cell r="D52">
            <v>-340898756</v>
          </cell>
        </row>
        <row r="55">
          <cell r="D55">
            <v>4814646239</v>
          </cell>
        </row>
        <row r="57">
          <cell r="D57">
            <v>3900182097</v>
          </cell>
        </row>
        <row r="58">
          <cell r="D58">
            <v>774129004</v>
          </cell>
        </row>
        <row r="59">
          <cell r="D59">
            <v>140335138</v>
          </cell>
        </row>
        <row r="61">
          <cell r="D61">
            <v>-25565848</v>
          </cell>
        </row>
      </sheetData>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varis"/>
      <sheetName val="Februaris"/>
      <sheetName val="Marts"/>
      <sheetName val="Aprilis"/>
      <sheetName val="Maijs"/>
      <sheetName val="Junijs"/>
      <sheetName val="Julijs"/>
      <sheetName val="Augusts"/>
      <sheetName val="Septembris"/>
      <sheetName val="Oktobris"/>
      <sheetName val="Novembris"/>
      <sheetName val="Decembris"/>
      <sheetName val="Sleg_Decembris"/>
      <sheetName val="Sheet1"/>
    </sheetNames>
    <sheetDataSet>
      <sheetData sheetId="0"/>
      <sheetData sheetId="1"/>
      <sheetData sheetId="2"/>
      <sheetData sheetId="3"/>
      <sheetData sheetId="4"/>
      <sheetData sheetId="5"/>
      <sheetData sheetId="6"/>
      <sheetData sheetId="7"/>
      <sheetData sheetId="8"/>
      <sheetData sheetId="9"/>
      <sheetData sheetId="10">
        <row r="8">
          <cell r="C8">
            <v>650948</v>
          </cell>
        </row>
        <row r="11">
          <cell r="C11">
            <v>650948</v>
          </cell>
        </row>
        <row r="12">
          <cell r="C12">
            <v>321246</v>
          </cell>
        </row>
        <row r="13">
          <cell r="C13">
            <v>329702</v>
          </cell>
        </row>
        <row r="14">
          <cell r="C14">
            <v>383622.8</v>
          </cell>
        </row>
        <row r="15">
          <cell r="C15">
            <v>367671</v>
          </cell>
        </row>
        <row r="16">
          <cell r="C16">
            <v>246485</v>
          </cell>
        </row>
        <row r="17">
          <cell r="C17">
            <v>85925</v>
          </cell>
        </row>
        <row r="18">
          <cell r="C18">
            <v>69186</v>
          </cell>
        </row>
        <row r="19">
          <cell r="C19">
            <v>16739</v>
          </cell>
        </row>
        <row r="20">
          <cell r="C20">
            <v>160560</v>
          </cell>
        </row>
        <row r="21">
          <cell r="C21">
            <v>16035</v>
          </cell>
        </row>
        <row r="22">
          <cell r="C22">
            <v>101944</v>
          </cell>
        </row>
        <row r="23">
          <cell r="C23">
            <v>42581</v>
          </cell>
        </row>
        <row r="24">
          <cell r="C24">
            <v>121186</v>
          </cell>
        </row>
        <row r="25">
          <cell r="C25">
            <v>119586</v>
          </cell>
        </row>
        <row r="26">
          <cell r="C26">
            <v>1600</v>
          </cell>
        </row>
        <row r="33">
          <cell r="C33">
            <v>15951.8</v>
          </cell>
        </row>
        <row r="34">
          <cell r="C34">
            <v>15951.8</v>
          </cell>
        </row>
        <row r="35">
          <cell r="C35">
            <v>15951.8</v>
          </cell>
        </row>
        <row r="39">
          <cell r="C39">
            <v>383623</v>
          </cell>
        </row>
        <row r="40">
          <cell r="C40">
            <v>2253</v>
          </cell>
        </row>
        <row r="41">
          <cell r="C41">
            <v>423</v>
          </cell>
        </row>
        <row r="42">
          <cell r="C42">
            <v>748</v>
          </cell>
        </row>
        <row r="43">
          <cell r="C43">
            <v>2658</v>
          </cell>
        </row>
        <row r="45">
          <cell r="C45">
            <v>177976</v>
          </cell>
        </row>
        <row r="46">
          <cell r="C46">
            <v>180315</v>
          </cell>
        </row>
        <row r="47">
          <cell r="C47">
            <v>19250</v>
          </cell>
        </row>
      </sheetData>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kase.gov.lv/parskati/kopbudzeta-izpildes-parskati/menesa-parskati"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kase.gov.lv/parskati/kopbudzeta-izpildes-parskati/menesa-parskati"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kase.gov.lv/parskati/kopbudzeta-izpildes-parskati/menesa-parskati"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23"/>
  <sheetViews>
    <sheetView tabSelected="1" zoomScaleNormal="100" workbookViewId="0">
      <pane ySplit="6" topLeftCell="A7" activePane="bottomLeft" state="frozen"/>
      <selection pane="bottomLeft" activeCell="A7" sqref="A7:XFD7"/>
    </sheetView>
  </sheetViews>
  <sheetFormatPr defaultColWidth="10.69921875" defaultRowHeight="13"/>
  <cols>
    <col min="1" max="1" width="9.296875" style="1" customWidth="1"/>
    <col min="2" max="2" width="31.69921875" style="2" customWidth="1"/>
    <col min="3" max="3" width="54" style="1" customWidth="1"/>
    <col min="4" max="16384" width="10.69921875" style="1"/>
  </cols>
  <sheetData>
    <row r="1" spans="1:6">
      <c r="A1" s="343" t="s">
        <v>14</v>
      </c>
      <c r="B1" s="344"/>
      <c r="C1" s="344"/>
      <c r="D1" s="344"/>
    </row>
    <row r="2" spans="1:6" ht="13.5">
      <c r="A2" s="345" t="s">
        <v>33</v>
      </c>
      <c r="B2" s="344"/>
      <c r="C2" s="344"/>
      <c r="D2" s="344"/>
    </row>
    <row r="3" spans="1:6" ht="15.5">
      <c r="A3" s="346"/>
      <c r="B3" s="344"/>
      <c r="C3" s="344"/>
      <c r="D3" s="344"/>
    </row>
    <row r="4" spans="1:6">
      <c r="C4" s="3" t="s">
        <v>31</v>
      </c>
    </row>
    <row r="6" spans="1:6" ht="42" customHeight="1">
      <c r="A6" s="9" t="s">
        <v>16</v>
      </c>
      <c r="B6" s="9" t="s">
        <v>17</v>
      </c>
      <c r="C6" s="9" t="s">
        <v>18</v>
      </c>
      <c r="D6" s="10" t="s">
        <v>2</v>
      </c>
    </row>
    <row r="7" spans="1:6" ht="104.25" customHeight="1">
      <c r="A7" s="11" t="s">
        <v>12</v>
      </c>
      <c r="B7" s="12" t="s">
        <v>19</v>
      </c>
      <c r="C7" s="12" t="s">
        <v>32</v>
      </c>
      <c r="D7" s="11">
        <v>2</v>
      </c>
      <c r="F7" s="3"/>
    </row>
    <row r="8" spans="1:6" ht="55.5" customHeight="1">
      <c r="A8" s="11" t="s">
        <v>3</v>
      </c>
      <c r="B8" s="13" t="s">
        <v>4</v>
      </c>
      <c r="C8" s="13" t="s">
        <v>28</v>
      </c>
      <c r="D8" s="11">
        <v>3</v>
      </c>
      <c r="F8" s="3"/>
    </row>
    <row r="9" spans="1:6" ht="71.25" customHeight="1">
      <c r="A9" s="11" t="s">
        <v>5</v>
      </c>
      <c r="B9" s="12" t="s">
        <v>7</v>
      </c>
      <c r="C9" s="12" t="s">
        <v>29</v>
      </c>
      <c r="D9" s="11">
        <v>5</v>
      </c>
      <c r="F9" s="3"/>
    </row>
    <row r="10" spans="1:6" ht="186" customHeight="1">
      <c r="A10" s="11" t="s">
        <v>6</v>
      </c>
      <c r="B10" s="12" t="s">
        <v>20</v>
      </c>
      <c r="C10" s="12" t="s">
        <v>21</v>
      </c>
      <c r="D10" s="11">
        <v>8</v>
      </c>
      <c r="F10" s="3"/>
    </row>
    <row r="11" spans="1:6" ht="147" customHeight="1">
      <c r="A11" s="11" t="s">
        <v>8</v>
      </c>
      <c r="B11" s="12" t="s">
        <v>0</v>
      </c>
      <c r="C11" s="12" t="s">
        <v>22</v>
      </c>
      <c r="D11" s="11">
        <v>11</v>
      </c>
      <c r="F11" s="3"/>
    </row>
    <row r="12" spans="1:6" ht="121.5" customHeight="1">
      <c r="A12" s="11" t="s">
        <v>9</v>
      </c>
      <c r="B12" s="12" t="s">
        <v>23</v>
      </c>
      <c r="C12" s="12" t="s">
        <v>24</v>
      </c>
      <c r="D12" s="11">
        <v>13</v>
      </c>
      <c r="F12" s="3"/>
    </row>
    <row r="13" spans="1:6" ht="28.5" customHeight="1">
      <c r="A13" s="14" t="s">
        <v>13</v>
      </c>
      <c r="B13" s="12" t="s">
        <v>1</v>
      </c>
      <c r="C13" s="12" t="s">
        <v>25</v>
      </c>
      <c r="D13" s="11">
        <v>14</v>
      </c>
      <c r="F13" s="3"/>
    </row>
    <row r="14" spans="1:6" ht="117" customHeight="1">
      <c r="A14" s="14" t="s">
        <v>10</v>
      </c>
      <c r="B14" s="12" t="s">
        <v>11</v>
      </c>
      <c r="C14" s="12" t="s">
        <v>30</v>
      </c>
      <c r="D14" s="11">
        <v>15</v>
      </c>
      <c r="F14" s="3"/>
    </row>
    <row r="15" spans="1:6" ht="159" customHeight="1">
      <c r="A15" s="14" t="s">
        <v>26</v>
      </c>
      <c r="B15" s="12" t="s">
        <v>15</v>
      </c>
      <c r="C15" s="12" t="s">
        <v>27</v>
      </c>
      <c r="D15" s="11">
        <v>32</v>
      </c>
      <c r="F15" s="3"/>
    </row>
    <row r="16" spans="1:6" ht="12" customHeight="1">
      <c r="A16" s="3"/>
      <c r="B16" s="4"/>
      <c r="C16" s="3"/>
      <c r="F16" s="3"/>
    </row>
    <row r="17" spans="1:6" ht="12" customHeight="1">
      <c r="A17" s="3"/>
      <c r="C17" s="3"/>
      <c r="F17" s="3"/>
    </row>
    <row r="18" spans="1:6">
      <c r="A18" s="3"/>
      <c r="C18" s="3"/>
      <c r="F18" s="3"/>
    </row>
    <row r="19" spans="1:6">
      <c r="F19" s="3"/>
    </row>
    <row r="20" spans="1:6">
      <c r="F20" s="22"/>
    </row>
    <row r="21" spans="1:6">
      <c r="F21" s="3"/>
    </row>
    <row r="22" spans="1:6">
      <c r="F22" s="3"/>
    </row>
    <row r="23" spans="1:6">
      <c r="F23" s="3"/>
    </row>
  </sheetData>
  <mergeCells count="3">
    <mergeCell ref="A1:D1"/>
    <mergeCell ref="A2:D2"/>
    <mergeCell ref="A3:D3"/>
  </mergeCells>
  <printOptions horizontalCentered="1"/>
  <pageMargins left="0.7" right="0.7" top="0.75" bottom="0.75" header="0.3" footer="0.3"/>
  <pageSetup paperSize="9" scale="92" fitToHeight="0" orientation="portrait" useFirstPageNumber="1"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76"/>
  <sheetViews>
    <sheetView zoomScaleNormal="100" workbookViewId="0">
      <pane ySplit="7" topLeftCell="A8" activePane="bottomLeft" state="frozen"/>
      <selection activeCell="D15" sqref="D15"/>
      <selection pane="bottomLeft" activeCell="D15" sqref="D15"/>
    </sheetView>
  </sheetViews>
  <sheetFormatPr defaultColWidth="18" defaultRowHeight="13"/>
  <cols>
    <col min="1" max="1" width="50" style="18" customWidth="1"/>
    <col min="2" max="3" width="15.19921875" style="16" customWidth="1"/>
    <col min="4" max="4" width="11.3984375" style="17" customWidth="1"/>
    <col min="5" max="5" width="15.19921875" style="16" customWidth="1"/>
    <col min="6" max="16384" width="18" style="1"/>
  </cols>
  <sheetData>
    <row r="1" spans="1:5">
      <c r="A1" s="295"/>
      <c r="B1" s="296"/>
      <c r="C1" s="296"/>
      <c r="D1" s="297"/>
      <c r="E1" s="298" t="s">
        <v>34</v>
      </c>
    </row>
    <row r="2" spans="1:5" ht="15.5">
      <c r="A2" s="299"/>
      <c r="B2" s="299"/>
      <c r="C2" s="299"/>
      <c r="D2" s="299"/>
      <c r="E2" s="300" t="s">
        <v>543</v>
      </c>
    </row>
    <row r="3" spans="1:5" ht="15">
      <c r="A3" s="383" t="s">
        <v>15</v>
      </c>
      <c r="B3" s="384"/>
      <c r="C3" s="384"/>
      <c r="D3" s="384"/>
      <c r="E3" s="384"/>
    </row>
    <row r="4" spans="1:5" ht="15.5">
      <c r="A4" s="385" t="s">
        <v>156</v>
      </c>
      <c r="B4" s="385"/>
      <c r="C4" s="385"/>
      <c r="D4" s="385"/>
      <c r="E4" s="385"/>
    </row>
    <row r="5" spans="1:5" ht="15">
      <c r="A5" s="301"/>
      <c r="B5" s="302"/>
      <c r="C5" s="302"/>
      <c r="D5" s="303"/>
      <c r="E5" s="304" t="s">
        <v>56</v>
      </c>
    </row>
    <row r="6" spans="1:5" ht="39">
      <c r="A6" s="268" t="s">
        <v>38</v>
      </c>
      <c r="B6" s="340" t="s">
        <v>58</v>
      </c>
      <c r="C6" s="340" t="s">
        <v>59</v>
      </c>
      <c r="D6" s="341" t="s">
        <v>544</v>
      </c>
      <c r="E6" s="340" t="s">
        <v>159</v>
      </c>
    </row>
    <row r="7" spans="1:5">
      <c r="A7" s="339">
        <v>1</v>
      </c>
      <c r="B7" s="339">
        <v>2</v>
      </c>
      <c r="C7" s="339">
        <v>3</v>
      </c>
      <c r="D7" s="339">
        <v>4</v>
      </c>
      <c r="E7" s="339">
        <v>5</v>
      </c>
    </row>
    <row r="8" spans="1:5" ht="14">
      <c r="A8" s="305" t="s">
        <v>497</v>
      </c>
      <c r="B8" s="306"/>
      <c r="C8" s="306"/>
      <c r="D8" s="307"/>
      <c r="E8" s="306"/>
    </row>
    <row r="9" spans="1:5">
      <c r="A9" s="308" t="s">
        <v>545</v>
      </c>
      <c r="B9" s="132">
        <v>10199724267</v>
      </c>
      <c r="C9" s="132">
        <v>10003408825</v>
      </c>
      <c r="D9" s="309">
        <v>98.111865637677198</v>
      </c>
      <c r="E9" s="132">
        <v>877363225</v>
      </c>
    </row>
    <row r="10" spans="1:5">
      <c r="A10" s="310" t="s">
        <v>546</v>
      </c>
      <c r="B10" s="311">
        <v>12568208507</v>
      </c>
      <c r="C10" s="311">
        <v>11246823761</v>
      </c>
      <c r="D10" s="312">
        <v>89.478262972370999</v>
      </c>
      <c r="E10" s="311">
        <v>-288110255</v>
      </c>
    </row>
    <row r="11" spans="1:5">
      <c r="A11" s="308" t="s">
        <v>547</v>
      </c>
      <c r="B11" s="132">
        <v>0</v>
      </c>
      <c r="C11" s="132">
        <v>30443</v>
      </c>
      <c r="D11" s="309">
        <v>0</v>
      </c>
      <c r="E11" s="132">
        <v>30443</v>
      </c>
    </row>
    <row r="12" spans="1:5" ht="26">
      <c r="A12" s="313" t="s">
        <v>548</v>
      </c>
      <c r="B12" s="132">
        <v>167610646</v>
      </c>
      <c r="C12" s="132">
        <v>178250000.13</v>
      </c>
      <c r="D12" s="309">
        <v>106.3476601182</v>
      </c>
      <c r="E12" s="132">
        <v>11848075.48</v>
      </c>
    </row>
    <row r="13" spans="1:5" ht="26">
      <c r="A13" s="313" t="s">
        <v>549</v>
      </c>
      <c r="B13" s="132">
        <v>245270298</v>
      </c>
      <c r="C13" s="132">
        <v>229152773</v>
      </c>
      <c r="D13" s="309">
        <v>93.428656228892393</v>
      </c>
      <c r="E13" s="132">
        <v>10664670</v>
      </c>
    </row>
    <row r="14" spans="1:5">
      <c r="A14" s="314" t="s">
        <v>550</v>
      </c>
      <c r="B14" s="132">
        <v>245270298</v>
      </c>
      <c r="C14" s="132">
        <v>229152743.55000001</v>
      </c>
      <c r="D14" s="309">
        <v>93.428656228892393</v>
      </c>
      <c r="E14" s="132">
        <v>10664640.300000001</v>
      </c>
    </row>
    <row r="15" spans="1:5" ht="26">
      <c r="A15" s="314" t="s">
        <v>551</v>
      </c>
      <c r="B15" s="315">
        <v>0</v>
      </c>
      <c r="C15" s="132">
        <v>29</v>
      </c>
      <c r="D15" s="326" t="s">
        <v>225</v>
      </c>
      <c r="E15" s="132">
        <v>29</v>
      </c>
    </row>
    <row r="16" spans="1:5">
      <c r="A16" s="313" t="s">
        <v>552</v>
      </c>
      <c r="B16" s="132">
        <v>5649639</v>
      </c>
      <c r="C16" s="132">
        <v>4721961.8899999997</v>
      </c>
      <c r="D16" s="309">
        <v>83.579886962689102</v>
      </c>
      <c r="E16" s="132">
        <v>755377</v>
      </c>
    </row>
    <row r="17" spans="1:5">
      <c r="A17" s="314" t="s">
        <v>553</v>
      </c>
      <c r="B17" s="132">
        <v>107920</v>
      </c>
      <c r="C17" s="132">
        <v>82938.16</v>
      </c>
      <c r="D17" s="309">
        <v>76.851519644180897</v>
      </c>
      <c r="E17" s="132">
        <v>508</v>
      </c>
    </row>
    <row r="18" spans="1:5" ht="26">
      <c r="A18" s="314" t="s">
        <v>554</v>
      </c>
      <c r="B18" s="132">
        <v>0</v>
      </c>
      <c r="C18" s="132">
        <v>0</v>
      </c>
      <c r="D18" s="309">
        <v>0</v>
      </c>
      <c r="E18" s="132">
        <v>-296</v>
      </c>
    </row>
    <row r="19" spans="1:5" ht="26">
      <c r="A19" s="317" t="s">
        <v>555</v>
      </c>
      <c r="B19" s="132">
        <v>107920</v>
      </c>
      <c r="C19" s="132">
        <v>82938.16</v>
      </c>
      <c r="D19" s="309">
        <v>76.851519644180897</v>
      </c>
      <c r="E19" s="132">
        <v>804.16</v>
      </c>
    </row>
    <row r="20" spans="1:5">
      <c r="A20" s="314" t="s">
        <v>556</v>
      </c>
      <c r="B20" s="132">
        <v>494159</v>
      </c>
      <c r="C20" s="132">
        <v>275513.92</v>
      </c>
      <c r="D20" s="309">
        <v>55.754103436343399</v>
      </c>
      <c r="E20" s="132">
        <v>56521.14</v>
      </c>
    </row>
    <row r="21" spans="1:5" ht="26">
      <c r="A21" s="317" t="s">
        <v>557</v>
      </c>
      <c r="B21" s="132">
        <v>494159</v>
      </c>
      <c r="C21" s="132">
        <v>275513.92</v>
      </c>
      <c r="D21" s="309">
        <v>55.754103436343399</v>
      </c>
      <c r="E21" s="132">
        <v>56521.14</v>
      </c>
    </row>
    <row r="22" spans="1:5" ht="26">
      <c r="A22" s="318" t="s">
        <v>558</v>
      </c>
      <c r="B22" s="132">
        <v>161623</v>
      </c>
      <c r="C22" s="132">
        <v>142837.37</v>
      </c>
      <c r="D22" s="309">
        <v>88.376883240627905</v>
      </c>
      <c r="E22" s="132">
        <v>14236.3</v>
      </c>
    </row>
    <row r="23" spans="1:5" ht="39">
      <c r="A23" s="318" t="s">
        <v>559</v>
      </c>
      <c r="B23" s="132">
        <v>0</v>
      </c>
      <c r="C23" s="132">
        <v>866.96</v>
      </c>
      <c r="D23" s="309">
        <v>0</v>
      </c>
      <c r="E23" s="132">
        <v>866.96</v>
      </c>
    </row>
    <row r="24" spans="1:5" ht="65">
      <c r="A24" s="318" t="s">
        <v>560</v>
      </c>
      <c r="B24" s="132">
        <v>332536</v>
      </c>
      <c r="C24" s="132">
        <v>131809.59</v>
      </c>
      <c r="D24" s="309">
        <v>39.637690355330001</v>
      </c>
      <c r="E24" s="132">
        <v>41417.879999999997</v>
      </c>
    </row>
    <row r="25" spans="1:5" ht="26">
      <c r="A25" s="314" t="s">
        <v>561</v>
      </c>
      <c r="B25" s="132">
        <v>5047560</v>
      </c>
      <c r="C25" s="132">
        <v>4363509.8099999996</v>
      </c>
      <c r="D25" s="309">
        <v>86.4479037396286</v>
      </c>
      <c r="E25" s="132">
        <v>698347.68</v>
      </c>
    </row>
    <row r="26" spans="1:5" ht="39">
      <c r="A26" s="317" t="s">
        <v>562</v>
      </c>
      <c r="B26" s="132">
        <v>5047560</v>
      </c>
      <c r="C26" s="132">
        <v>4363509.8099999996</v>
      </c>
      <c r="D26" s="309">
        <v>86.4479037396286</v>
      </c>
      <c r="E26" s="132">
        <v>698347.68</v>
      </c>
    </row>
    <row r="27" spans="1:5" ht="65">
      <c r="A27" s="318" t="s">
        <v>563</v>
      </c>
      <c r="B27" s="132">
        <v>338489</v>
      </c>
      <c r="C27" s="132">
        <v>319198.59000000003</v>
      </c>
      <c r="D27" s="309">
        <v>94.301023076082203</v>
      </c>
      <c r="E27" s="132">
        <v>67155</v>
      </c>
    </row>
    <row r="28" spans="1:5" ht="65">
      <c r="A28" s="318" t="s">
        <v>564</v>
      </c>
      <c r="B28" s="132">
        <v>537522</v>
      </c>
      <c r="C28" s="132">
        <v>537522</v>
      </c>
      <c r="D28" s="309">
        <v>100</v>
      </c>
      <c r="E28" s="132">
        <v>189664</v>
      </c>
    </row>
    <row r="29" spans="1:5" ht="104">
      <c r="A29" s="318" t="s">
        <v>565</v>
      </c>
      <c r="B29" s="132">
        <v>3799437</v>
      </c>
      <c r="C29" s="132">
        <v>3335194.38</v>
      </c>
      <c r="D29" s="309">
        <v>87.781278647336407</v>
      </c>
      <c r="E29" s="132">
        <v>433304</v>
      </c>
    </row>
    <row r="30" spans="1:5" ht="104">
      <c r="A30" s="318" t="s">
        <v>566</v>
      </c>
      <c r="B30" s="132">
        <v>372112</v>
      </c>
      <c r="C30" s="132">
        <v>171594.84</v>
      </c>
      <c r="D30" s="309">
        <v>46.113761448166102</v>
      </c>
      <c r="E30" s="132">
        <v>8225</v>
      </c>
    </row>
    <row r="31" spans="1:5" ht="15.5">
      <c r="A31" s="313" t="s">
        <v>682</v>
      </c>
      <c r="B31" s="132">
        <v>12149677924</v>
      </c>
      <c r="C31" s="132">
        <v>10834668583</v>
      </c>
      <c r="D31" s="309">
        <v>89.17659094153943</v>
      </c>
      <c r="E31" s="132">
        <v>-311408820</v>
      </c>
    </row>
    <row r="32" spans="1:5" ht="28.5">
      <c r="A32" s="314" t="s">
        <v>681</v>
      </c>
      <c r="B32" s="132">
        <v>12149677924</v>
      </c>
      <c r="C32" s="132">
        <v>10834668582.98</v>
      </c>
      <c r="D32" s="309">
        <v>89.176590941374798</v>
      </c>
      <c r="E32" s="132">
        <v>-307225613.01999998</v>
      </c>
    </row>
    <row r="33" spans="1:5" ht="26">
      <c r="A33" s="314" t="s">
        <v>680</v>
      </c>
      <c r="B33" s="132">
        <v>0</v>
      </c>
      <c r="C33" s="132">
        <v>0</v>
      </c>
      <c r="D33" s="309">
        <v>0</v>
      </c>
      <c r="E33" s="132">
        <v>-4183207</v>
      </c>
    </row>
    <row r="34" spans="1:5">
      <c r="A34" s="310" t="s">
        <v>570</v>
      </c>
      <c r="B34" s="311">
        <v>12512789617</v>
      </c>
      <c r="C34" s="311">
        <v>11086028167.610001</v>
      </c>
      <c r="D34" s="312">
        <v>88.5975750167526</v>
      </c>
      <c r="E34" s="311">
        <v>1514563405</v>
      </c>
    </row>
    <row r="35" spans="1:5">
      <c r="A35" s="313" t="s">
        <v>571</v>
      </c>
      <c r="B35" s="132">
        <v>11104809239</v>
      </c>
      <c r="C35" s="132">
        <v>9915549626.0300007</v>
      </c>
      <c r="D35" s="309">
        <v>89.290589443055595</v>
      </c>
      <c r="E35" s="132">
        <v>1312113483.8699999</v>
      </c>
    </row>
    <row r="36" spans="1:5">
      <c r="A36" s="314" t="s">
        <v>572</v>
      </c>
      <c r="B36" s="132">
        <v>3123415276</v>
      </c>
      <c r="C36" s="132">
        <v>3009578635.6500001</v>
      </c>
      <c r="D36" s="309">
        <v>96.3553792790632</v>
      </c>
      <c r="E36" s="132">
        <v>477277660</v>
      </c>
    </row>
    <row r="37" spans="1:5">
      <c r="A37" s="317" t="s">
        <v>573</v>
      </c>
      <c r="B37" s="132">
        <v>1852088073</v>
      </c>
      <c r="C37" s="132">
        <v>1818408121.76</v>
      </c>
      <c r="D37" s="309">
        <v>98.181514597983195</v>
      </c>
      <c r="E37" s="132">
        <v>228584787</v>
      </c>
    </row>
    <row r="38" spans="1:5">
      <c r="A38" s="317" t="s">
        <v>574</v>
      </c>
      <c r="B38" s="132">
        <v>1271327203</v>
      </c>
      <c r="C38" s="132">
        <v>1191170513.8900001</v>
      </c>
      <c r="D38" s="309">
        <v>93.695038624136203</v>
      </c>
      <c r="E38" s="132">
        <v>248692872.94</v>
      </c>
    </row>
    <row r="39" spans="1:5">
      <c r="A39" s="314" t="s">
        <v>575</v>
      </c>
      <c r="B39" s="132">
        <v>361356411</v>
      </c>
      <c r="C39" s="132">
        <v>348470173.23000002</v>
      </c>
      <c r="D39" s="309">
        <v>96.433925792449799</v>
      </c>
      <c r="E39" s="132">
        <v>8322925.7199999997</v>
      </c>
    </row>
    <row r="40" spans="1:5" ht="26">
      <c r="A40" s="314" t="s">
        <v>576</v>
      </c>
      <c r="B40" s="132">
        <v>5410241231</v>
      </c>
      <c r="C40" s="132">
        <v>4448043819.2700005</v>
      </c>
      <c r="D40" s="309">
        <v>82.215258605906001</v>
      </c>
      <c r="E40" s="132">
        <v>637036258.25999999</v>
      </c>
    </row>
    <row r="41" spans="1:5">
      <c r="A41" s="317" t="s">
        <v>577</v>
      </c>
      <c r="B41" s="132">
        <v>4717951362</v>
      </c>
      <c r="C41" s="132">
        <v>3772583593.9899998</v>
      </c>
      <c r="D41" s="309">
        <v>79.962324842423797</v>
      </c>
      <c r="E41" s="132">
        <v>584034139.89999998</v>
      </c>
    </row>
    <row r="42" spans="1:5">
      <c r="A42" s="317" t="s">
        <v>578</v>
      </c>
      <c r="B42" s="132">
        <v>692289869</v>
      </c>
      <c r="C42" s="132">
        <v>675460225.27999997</v>
      </c>
      <c r="D42" s="309">
        <v>97.5689888768255</v>
      </c>
      <c r="E42" s="132">
        <v>53002118.359999999</v>
      </c>
    </row>
    <row r="43" spans="1:5" ht="26">
      <c r="A43" s="314" t="s">
        <v>579</v>
      </c>
      <c r="B43" s="132">
        <v>520097974</v>
      </c>
      <c r="C43" s="132">
        <v>445034491.26999998</v>
      </c>
      <c r="D43" s="309">
        <v>85.567434121556502</v>
      </c>
      <c r="E43" s="132">
        <v>43349349</v>
      </c>
    </row>
    <row r="44" spans="1:5">
      <c r="A44" s="317" t="s">
        <v>580</v>
      </c>
      <c r="B44" s="132">
        <v>426088277</v>
      </c>
      <c r="C44" s="132">
        <v>360881447.06</v>
      </c>
      <c r="D44" s="309">
        <v>84.696403665665699</v>
      </c>
      <c r="E44" s="132">
        <v>19507986.079999998</v>
      </c>
    </row>
    <row r="45" spans="1:5">
      <c r="A45" s="317" t="s">
        <v>581</v>
      </c>
      <c r="B45" s="132">
        <v>94009697</v>
      </c>
      <c r="C45" s="132">
        <v>84153044.209999993</v>
      </c>
      <c r="D45" s="309">
        <v>89.515280758749796</v>
      </c>
      <c r="E45" s="132">
        <v>23841363</v>
      </c>
    </row>
    <row r="46" spans="1:5" ht="26">
      <c r="A46" s="314" t="s">
        <v>582</v>
      </c>
      <c r="B46" s="132">
        <v>1689698347</v>
      </c>
      <c r="C46" s="132">
        <v>1664422506.6099999</v>
      </c>
      <c r="D46" s="309">
        <v>98.504121138848504</v>
      </c>
      <c r="E46" s="132">
        <v>146127290.72999999</v>
      </c>
    </row>
    <row r="47" spans="1:5" ht="26">
      <c r="A47" s="317" t="s">
        <v>583</v>
      </c>
      <c r="B47" s="132">
        <v>291099325</v>
      </c>
      <c r="C47" s="132">
        <v>286232085.80000001</v>
      </c>
      <c r="D47" s="309">
        <v>98.327979908575898</v>
      </c>
      <c r="E47" s="132">
        <v>20066742.16</v>
      </c>
    </row>
    <row r="48" spans="1:5" ht="26">
      <c r="A48" s="318" t="s">
        <v>584</v>
      </c>
      <c r="B48" s="132">
        <v>291099325</v>
      </c>
      <c r="C48" s="132">
        <v>286232085.80000001</v>
      </c>
      <c r="D48" s="309">
        <v>98.327979908575898</v>
      </c>
      <c r="E48" s="132">
        <v>20066742.16</v>
      </c>
    </row>
    <row r="49" spans="1:5" ht="52">
      <c r="A49" s="317" t="s">
        <v>585</v>
      </c>
      <c r="B49" s="132">
        <v>109872362</v>
      </c>
      <c r="C49" s="132">
        <v>93620468.609999999</v>
      </c>
      <c r="D49" s="309">
        <v>85.208388083984204</v>
      </c>
      <c r="E49" s="132">
        <v>10087598</v>
      </c>
    </row>
    <row r="50" spans="1:5" ht="52">
      <c r="A50" s="318" t="s">
        <v>586</v>
      </c>
      <c r="B50" s="132">
        <v>24343293</v>
      </c>
      <c r="C50" s="132">
        <v>18364531.879999999</v>
      </c>
      <c r="D50" s="309">
        <v>75.439801344871498</v>
      </c>
      <c r="E50" s="132">
        <v>1882586</v>
      </c>
    </row>
    <row r="51" spans="1:5" ht="78">
      <c r="A51" s="318" t="s">
        <v>587</v>
      </c>
      <c r="B51" s="132">
        <v>85529069</v>
      </c>
      <c r="C51" s="132">
        <v>75255936.730000004</v>
      </c>
      <c r="D51" s="309">
        <v>87.988724313133801</v>
      </c>
      <c r="E51" s="132">
        <v>8205011.8600000003</v>
      </c>
    </row>
    <row r="52" spans="1:5" ht="26">
      <c r="A52" s="317" t="s">
        <v>588</v>
      </c>
      <c r="B52" s="132">
        <v>1288726660</v>
      </c>
      <c r="C52" s="132">
        <v>1284569952.2</v>
      </c>
      <c r="D52" s="309">
        <v>99.677456210923694</v>
      </c>
      <c r="E52" s="132">
        <v>115972951.45</v>
      </c>
    </row>
    <row r="53" spans="1:5" ht="26">
      <c r="A53" s="318" t="s">
        <v>589</v>
      </c>
      <c r="B53" s="132">
        <v>949625735</v>
      </c>
      <c r="C53" s="132">
        <v>946940181.90999997</v>
      </c>
      <c r="D53" s="309">
        <v>99.717198787794004</v>
      </c>
      <c r="E53" s="132">
        <v>69228263.909999996</v>
      </c>
    </row>
    <row r="54" spans="1:5" ht="52">
      <c r="A54" s="318" t="s">
        <v>590</v>
      </c>
      <c r="B54" s="132">
        <v>339100925</v>
      </c>
      <c r="C54" s="132">
        <v>337629770.29000002</v>
      </c>
      <c r="D54" s="309">
        <v>99.566160219114707</v>
      </c>
      <c r="E54" s="132">
        <v>46744687</v>
      </c>
    </row>
    <row r="55" spans="1:5">
      <c r="A55" s="313" t="s">
        <v>591</v>
      </c>
      <c r="B55" s="132">
        <v>1407980378</v>
      </c>
      <c r="C55" s="132">
        <v>1170478541.5799999</v>
      </c>
      <c r="D55" s="309">
        <v>83.131736767712297</v>
      </c>
      <c r="E55" s="132">
        <v>202449921</v>
      </c>
    </row>
    <row r="56" spans="1:5">
      <c r="A56" s="314" t="s">
        <v>592</v>
      </c>
      <c r="B56" s="132">
        <v>1257182614</v>
      </c>
      <c r="C56" s="132">
        <v>1023236642.87</v>
      </c>
      <c r="D56" s="309">
        <v>81.3912498848795</v>
      </c>
      <c r="E56" s="132">
        <v>180834370.81999999</v>
      </c>
    </row>
    <row r="57" spans="1:5">
      <c r="A57" s="314" t="s">
        <v>593</v>
      </c>
      <c r="B57" s="132">
        <v>150797764</v>
      </c>
      <c r="C57" s="132">
        <v>147241898.71000001</v>
      </c>
      <c r="D57" s="309">
        <v>97.641964180582903</v>
      </c>
      <c r="E57" s="132">
        <v>21615550</v>
      </c>
    </row>
    <row r="58" spans="1:5">
      <c r="A58" s="317" t="s">
        <v>594</v>
      </c>
      <c r="B58" s="132">
        <v>351855</v>
      </c>
      <c r="C58" s="132">
        <v>351855</v>
      </c>
      <c r="D58" s="309">
        <v>100</v>
      </c>
      <c r="E58" s="132">
        <v>104865</v>
      </c>
    </row>
    <row r="59" spans="1:5" ht="26">
      <c r="A59" s="318" t="s">
        <v>595</v>
      </c>
      <c r="B59" s="132">
        <v>351855</v>
      </c>
      <c r="C59" s="132">
        <v>351855</v>
      </c>
      <c r="D59" s="309">
        <v>100</v>
      </c>
      <c r="E59" s="132">
        <v>104865</v>
      </c>
    </row>
    <row r="60" spans="1:5" ht="52">
      <c r="A60" s="317" t="s">
        <v>596</v>
      </c>
      <c r="B60" s="132">
        <v>91269949</v>
      </c>
      <c r="C60" s="132">
        <v>89911503</v>
      </c>
      <c r="D60" s="309">
        <v>98.511616884983695</v>
      </c>
      <c r="E60" s="132">
        <v>20787158</v>
      </c>
    </row>
    <row r="61" spans="1:5" ht="52">
      <c r="A61" s="318" t="s">
        <v>597</v>
      </c>
      <c r="B61" s="132">
        <v>84329210</v>
      </c>
      <c r="C61" s="132">
        <v>83003867.549999997</v>
      </c>
      <c r="D61" s="309">
        <v>98.428370845641695</v>
      </c>
      <c r="E61" s="132">
        <v>20506611</v>
      </c>
    </row>
    <row r="62" spans="1:5" ht="78">
      <c r="A62" s="318" t="s">
        <v>598</v>
      </c>
      <c r="B62" s="132">
        <v>6940739</v>
      </c>
      <c r="C62" s="132">
        <v>6907634.9400000004</v>
      </c>
      <c r="D62" s="309">
        <v>99.523047041532607</v>
      </c>
      <c r="E62" s="132">
        <v>280546.65000000002</v>
      </c>
    </row>
    <row r="63" spans="1:5" ht="26">
      <c r="A63" s="317" t="s">
        <v>599</v>
      </c>
      <c r="B63" s="132">
        <v>59175960</v>
      </c>
      <c r="C63" s="132">
        <v>56978541.219999999</v>
      </c>
      <c r="D63" s="309">
        <v>96.286636025845596</v>
      </c>
      <c r="E63" s="132">
        <v>723527</v>
      </c>
    </row>
    <row r="64" spans="1:5" ht="26">
      <c r="A64" s="318" t="s">
        <v>600</v>
      </c>
      <c r="B64" s="132">
        <v>51103590</v>
      </c>
      <c r="C64" s="132">
        <v>48967008.939999998</v>
      </c>
      <c r="D64" s="309">
        <v>95.819117482744403</v>
      </c>
      <c r="E64" s="132">
        <v>325196.33</v>
      </c>
    </row>
    <row r="65" spans="1:5" ht="52">
      <c r="A65" s="318" t="s">
        <v>601</v>
      </c>
      <c r="B65" s="132">
        <v>8072370</v>
      </c>
      <c r="C65" s="132">
        <v>8011532.2800000003</v>
      </c>
      <c r="D65" s="309">
        <v>99.246346240323504</v>
      </c>
      <c r="E65" s="132">
        <v>398331.26</v>
      </c>
    </row>
    <row r="66" spans="1:5">
      <c r="A66" s="308" t="s">
        <v>198</v>
      </c>
      <c r="B66" s="132">
        <v>-2313065350</v>
      </c>
      <c r="C66" s="132">
        <v>-1082619342</v>
      </c>
      <c r="D66" s="309">
        <v>46.8</v>
      </c>
      <c r="E66" s="132">
        <v>-637200179</v>
      </c>
    </row>
    <row r="67" spans="1:5">
      <c r="A67" s="308" t="s">
        <v>602</v>
      </c>
      <c r="B67" s="132">
        <v>2313065350</v>
      </c>
      <c r="C67" s="132">
        <v>1082619342</v>
      </c>
      <c r="D67" s="309">
        <v>46.8</v>
      </c>
      <c r="E67" s="132">
        <v>637200179</v>
      </c>
    </row>
    <row r="68" spans="1:5">
      <c r="A68" s="313" t="s">
        <v>603</v>
      </c>
      <c r="B68" s="132">
        <v>2367742782</v>
      </c>
      <c r="C68" s="132">
        <v>1246589324</v>
      </c>
      <c r="D68" s="309">
        <v>52.6</v>
      </c>
      <c r="E68" s="132">
        <v>694270957</v>
      </c>
    </row>
    <row r="69" spans="1:5">
      <c r="A69" s="313" t="s">
        <v>604</v>
      </c>
      <c r="B69" s="132">
        <v>-334457337</v>
      </c>
      <c r="C69" s="132">
        <v>-598506.98</v>
      </c>
      <c r="D69" s="309">
        <v>0.17927457498589999</v>
      </c>
      <c r="E69" s="132">
        <v>-1548149.34</v>
      </c>
    </row>
    <row r="70" spans="1:5">
      <c r="A70" s="313" t="s">
        <v>605</v>
      </c>
      <c r="B70" s="132">
        <v>417124668</v>
      </c>
      <c r="C70" s="132">
        <v>-79880700</v>
      </c>
      <c r="D70" s="309">
        <v>-19.100000000000001</v>
      </c>
      <c r="E70" s="132">
        <v>903194</v>
      </c>
    </row>
    <row r="71" spans="1:5" ht="39">
      <c r="A71" s="314" t="s">
        <v>606</v>
      </c>
      <c r="B71" s="132">
        <v>24382598</v>
      </c>
      <c r="C71" s="132">
        <v>-22543027</v>
      </c>
      <c r="D71" s="309">
        <v>-92.330539920315303</v>
      </c>
      <c r="E71" s="132">
        <v>-511594</v>
      </c>
    </row>
    <row r="72" spans="1:5" ht="39">
      <c r="A72" s="314" t="s">
        <v>607</v>
      </c>
      <c r="B72" s="132">
        <v>58284733</v>
      </c>
      <c r="C72" s="132">
        <v>-57936350</v>
      </c>
      <c r="D72" s="309">
        <v>-99.402223511944399</v>
      </c>
      <c r="E72" s="132">
        <v>-126265</v>
      </c>
    </row>
    <row r="73" spans="1:5" ht="26">
      <c r="A73" s="314" t="s">
        <v>608</v>
      </c>
      <c r="B73" s="132">
        <v>334457337</v>
      </c>
      <c r="C73" s="132">
        <v>598677</v>
      </c>
      <c r="D73" s="309">
        <v>0.17927457498589999</v>
      </c>
      <c r="E73" s="132">
        <v>1541053</v>
      </c>
    </row>
    <row r="74" spans="1:5">
      <c r="A74" s="313" t="s">
        <v>609</v>
      </c>
      <c r="B74" s="132">
        <v>-137344763</v>
      </c>
      <c r="C74" s="132">
        <v>-83490775.230000004</v>
      </c>
      <c r="D74" s="309">
        <v>60.7891945832693</v>
      </c>
      <c r="E74" s="132">
        <v>-56425823</v>
      </c>
    </row>
    <row r="75" spans="1:5">
      <c r="A75" s="308"/>
      <c r="B75" s="132"/>
      <c r="C75" s="132"/>
      <c r="D75" s="309"/>
      <c r="E75" s="132"/>
    </row>
    <row r="76" spans="1:5" ht="14">
      <c r="A76" s="319" t="s">
        <v>610</v>
      </c>
      <c r="B76" s="320"/>
      <c r="C76" s="320"/>
      <c r="D76" s="321"/>
      <c r="E76" s="320"/>
    </row>
    <row r="77" spans="1:5">
      <c r="A77" s="310" t="s">
        <v>546</v>
      </c>
      <c r="B77" s="311">
        <v>9766878690</v>
      </c>
      <c r="C77" s="311">
        <f>9374813984.81+30443</f>
        <v>9374844427.8099995</v>
      </c>
      <c r="D77" s="312">
        <v>95.985772756741397</v>
      </c>
      <c r="E77" s="311">
        <f>-159922226.59+E82+E78</f>
        <v>-159892079.59</v>
      </c>
    </row>
    <row r="78" spans="1:5">
      <c r="A78" s="308" t="s">
        <v>547</v>
      </c>
      <c r="B78" s="132">
        <v>0</v>
      </c>
      <c r="C78" s="132">
        <v>30443</v>
      </c>
      <c r="D78" s="309">
        <v>0</v>
      </c>
      <c r="E78" s="132">
        <v>30443</v>
      </c>
    </row>
    <row r="79" spans="1:5" ht="26">
      <c r="A79" s="313" t="s">
        <v>548</v>
      </c>
      <c r="B79" s="132">
        <v>167609115</v>
      </c>
      <c r="C79" s="132">
        <v>178229674.52000001</v>
      </c>
      <c r="D79" s="309">
        <v>106.336504742</v>
      </c>
      <c r="E79" s="132">
        <v>11883085.34</v>
      </c>
    </row>
    <row r="80" spans="1:5">
      <c r="A80" s="313" t="s">
        <v>552</v>
      </c>
      <c r="B80" s="132">
        <v>728233</v>
      </c>
      <c r="C80" s="132">
        <v>666042.07999999996</v>
      </c>
      <c r="D80" s="309">
        <v>91.460024470190206</v>
      </c>
      <c r="E80" s="132">
        <f>79874.86+E82</f>
        <v>79578.86</v>
      </c>
    </row>
    <row r="81" spans="1:5">
      <c r="A81" s="314" t="s">
        <v>553</v>
      </c>
      <c r="B81" s="132">
        <v>107920</v>
      </c>
      <c r="C81" s="132">
        <v>82938.16</v>
      </c>
      <c r="D81" s="309">
        <v>76.851519644180897</v>
      </c>
      <c r="E81" s="132">
        <f>804.16+E82</f>
        <v>508.15999999999997</v>
      </c>
    </row>
    <row r="82" spans="1:5" ht="26">
      <c r="A82" s="314" t="s">
        <v>554</v>
      </c>
      <c r="B82" s="132">
        <v>0</v>
      </c>
      <c r="C82" s="132">
        <v>0</v>
      </c>
      <c r="D82" s="309">
        <v>0</v>
      </c>
      <c r="E82" s="132">
        <v>-296</v>
      </c>
    </row>
    <row r="83" spans="1:5" ht="26">
      <c r="A83" s="317" t="s">
        <v>555</v>
      </c>
      <c r="B83" s="132">
        <v>107920</v>
      </c>
      <c r="C83" s="132">
        <v>82938.16</v>
      </c>
      <c r="D83" s="309">
        <v>76.851519644180897</v>
      </c>
      <c r="E83" s="132">
        <v>804.16</v>
      </c>
    </row>
    <row r="84" spans="1:5">
      <c r="A84" s="314" t="s">
        <v>556</v>
      </c>
      <c r="B84" s="132">
        <v>161623</v>
      </c>
      <c r="C84" s="132">
        <v>143704.32999999999</v>
      </c>
      <c r="D84" s="309">
        <v>88.913292043830396</v>
      </c>
      <c r="E84" s="132">
        <v>15103.26</v>
      </c>
    </row>
    <row r="85" spans="1:5" ht="26">
      <c r="A85" s="317" t="s">
        <v>557</v>
      </c>
      <c r="B85" s="132">
        <v>161623</v>
      </c>
      <c r="C85" s="132">
        <v>143704.32999999999</v>
      </c>
      <c r="D85" s="309">
        <v>88.913292043830396</v>
      </c>
      <c r="E85" s="132">
        <v>15103.26</v>
      </c>
    </row>
    <row r="86" spans="1:5" ht="26">
      <c r="A86" s="318" t="s">
        <v>558</v>
      </c>
      <c r="B86" s="132">
        <v>161623</v>
      </c>
      <c r="C86" s="132">
        <v>142837.37</v>
      </c>
      <c r="D86" s="309">
        <v>88.376883240627905</v>
      </c>
      <c r="E86" s="132">
        <v>14236.3</v>
      </c>
    </row>
    <row r="87" spans="1:5" ht="39">
      <c r="A87" s="318" t="s">
        <v>559</v>
      </c>
      <c r="B87" s="132">
        <v>0</v>
      </c>
      <c r="C87" s="132">
        <v>866.96</v>
      </c>
      <c r="D87" s="309">
        <v>0</v>
      </c>
      <c r="E87" s="132">
        <v>866.96</v>
      </c>
    </row>
    <row r="88" spans="1:5" ht="26">
      <c r="A88" s="314" t="s">
        <v>561</v>
      </c>
      <c r="B88" s="132">
        <v>458690</v>
      </c>
      <c r="C88" s="132">
        <v>439399.59</v>
      </c>
      <c r="D88" s="309">
        <v>95.794455950642003</v>
      </c>
      <c r="E88" s="132">
        <v>63967.44</v>
      </c>
    </row>
    <row r="89" spans="1:5" ht="39">
      <c r="A89" s="317" t="s">
        <v>562</v>
      </c>
      <c r="B89" s="132">
        <v>458690</v>
      </c>
      <c r="C89" s="132">
        <v>439399.59</v>
      </c>
      <c r="D89" s="309">
        <v>95.794455950642003</v>
      </c>
      <c r="E89" s="132">
        <v>63967.44</v>
      </c>
    </row>
    <row r="90" spans="1:5" ht="65">
      <c r="A90" s="318" t="s">
        <v>563</v>
      </c>
      <c r="B90" s="132">
        <v>328376</v>
      </c>
      <c r="C90" s="132">
        <v>309085.59000000003</v>
      </c>
      <c r="D90" s="309">
        <v>94.125511608643706</v>
      </c>
      <c r="E90" s="132">
        <v>57041.440000000002</v>
      </c>
    </row>
    <row r="91" spans="1:5" ht="65">
      <c r="A91" s="318" t="s">
        <v>564</v>
      </c>
      <c r="B91" s="132">
        <v>130314</v>
      </c>
      <c r="C91" s="132">
        <v>130314</v>
      </c>
      <c r="D91" s="309">
        <v>100</v>
      </c>
      <c r="E91" s="132">
        <v>24926</v>
      </c>
    </row>
    <row r="92" spans="1:5" ht="104">
      <c r="A92" s="318" t="s">
        <v>565</v>
      </c>
      <c r="B92" s="132">
        <v>0</v>
      </c>
      <c r="C92" s="132">
        <v>0</v>
      </c>
      <c r="D92" s="309">
        <v>0</v>
      </c>
      <c r="E92" s="132">
        <v>-18000</v>
      </c>
    </row>
    <row r="93" spans="1:5">
      <c r="A93" s="313" t="s">
        <v>567</v>
      </c>
      <c r="B93" s="132">
        <v>9598541342</v>
      </c>
      <c r="C93" s="132">
        <v>9195918268.2099991</v>
      </c>
      <c r="D93" s="309">
        <v>95.8053723014323</v>
      </c>
      <c r="E93" s="132">
        <v>-171885186.78999999</v>
      </c>
    </row>
    <row r="94" spans="1:5" ht="26">
      <c r="A94" s="314" t="s">
        <v>568</v>
      </c>
      <c r="B94" s="132">
        <v>9598541342</v>
      </c>
      <c r="C94" s="132">
        <v>9195918268.2099991</v>
      </c>
      <c r="D94" s="309">
        <v>95.8053723014323</v>
      </c>
      <c r="E94" s="132">
        <v>-171885186.78999999</v>
      </c>
    </row>
    <row r="95" spans="1:5">
      <c r="A95" s="310" t="s">
        <v>570</v>
      </c>
      <c r="B95" s="311">
        <v>9653095480</v>
      </c>
      <c r="C95" s="311">
        <v>9269323247.4200001</v>
      </c>
      <c r="D95" s="312">
        <v>96.024360958874496</v>
      </c>
      <c r="E95" s="311">
        <v>1077835721</v>
      </c>
    </row>
    <row r="96" spans="1:5">
      <c r="A96" s="313" t="s">
        <v>571</v>
      </c>
      <c r="B96" s="132">
        <v>8794893635</v>
      </c>
      <c r="C96" s="132">
        <v>8480108932.3199997</v>
      </c>
      <c r="D96" s="309">
        <v>96.420824222054407</v>
      </c>
      <c r="E96" s="132">
        <v>946038017.85000002</v>
      </c>
    </row>
    <row r="97" spans="1:5">
      <c r="A97" s="314" t="s">
        <v>572</v>
      </c>
      <c r="B97" s="132">
        <v>2928316227</v>
      </c>
      <c r="C97" s="132">
        <v>2860235250.9099998</v>
      </c>
      <c r="D97" s="309">
        <v>97.675081145189495</v>
      </c>
      <c r="E97" s="132">
        <v>455771381.10000002</v>
      </c>
    </row>
    <row r="98" spans="1:5">
      <c r="A98" s="317" t="s">
        <v>573</v>
      </c>
      <c r="B98" s="132">
        <v>1765487542</v>
      </c>
      <c r="C98" s="132">
        <v>1741747770.3199999</v>
      </c>
      <c r="D98" s="309">
        <v>98.655341874964094</v>
      </c>
      <c r="E98" s="132">
        <v>217494687.68000001</v>
      </c>
    </row>
    <row r="99" spans="1:5">
      <c r="A99" s="317" t="s">
        <v>574</v>
      </c>
      <c r="B99" s="132">
        <v>1162828685</v>
      </c>
      <c r="C99" s="132">
        <v>1118487480.5899999</v>
      </c>
      <c r="D99" s="309">
        <v>96.186780995172995</v>
      </c>
      <c r="E99" s="132">
        <v>238276693.41999999</v>
      </c>
    </row>
    <row r="100" spans="1:5">
      <c r="A100" s="314" t="s">
        <v>575</v>
      </c>
      <c r="B100" s="132">
        <v>361356411</v>
      </c>
      <c r="C100" s="132">
        <v>348470173.23000002</v>
      </c>
      <c r="D100" s="309">
        <v>96.433925792449799</v>
      </c>
      <c r="E100" s="132">
        <v>8322925.7199999997</v>
      </c>
    </row>
    <row r="101" spans="1:5" ht="26">
      <c r="A101" s="314" t="s">
        <v>576</v>
      </c>
      <c r="B101" s="132">
        <v>3430722997</v>
      </c>
      <c r="C101" s="132">
        <v>3273373588.6300001</v>
      </c>
      <c r="D101" s="309">
        <v>95.413520458877201</v>
      </c>
      <c r="E101" s="132">
        <v>308651218.60000002</v>
      </c>
    </row>
    <row r="102" spans="1:5">
      <c r="A102" s="317" t="s">
        <v>577</v>
      </c>
      <c r="B102" s="132">
        <v>2740030445</v>
      </c>
      <c r="C102" s="132">
        <v>2599234689.9899998</v>
      </c>
      <c r="D102" s="309">
        <v>94.861525890454104</v>
      </c>
      <c r="E102" s="132">
        <v>255789534.94</v>
      </c>
    </row>
    <row r="103" spans="1:5">
      <c r="A103" s="317" t="s">
        <v>578</v>
      </c>
      <c r="B103" s="132">
        <v>690692552</v>
      </c>
      <c r="C103" s="132">
        <v>674138898.63999999</v>
      </c>
      <c r="D103" s="309">
        <v>97.603325341779595</v>
      </c>
      <c r="E103" s="132">
        <v>52861683.659999996</v>
      </c>
    </row>
    <row r="104" spans="1:5" ht="26">
      <c r="A104" s="314" t="s">
        <v>579</v>
      </c>
      <c r="B104" s="132">
        <v>494740329</v>
      </c>
      <c r="C104" s="132">
        <v>427290939.75999999</v>
      </c>
      <c r="D104" s="309">
        <v>86.366708900337102</v>
      </c>
      <c r="E104" s="132">
        <v>37257744.82</v>
      </c>
    </row>
    <row r="105" spans="1:5">
      <c r="A105" s="317" t="s">
        <v>580</v>
      </c>
      <c r="B105" s="132">
        <v>423998000</v>
      </c>
      <c r="C105" s="132">
        <v>359108761.47000003</v>
      </c>
      <c r="D105" s="309">
        <v>84.695862119632594</v>
      </c>
      <c r="E105" s="132">
        <v>19507986.079999998</v>
      </c>
    </row>
    <row r="106" spans="1:5">
      <c r="A106" s="317" t="s">
        <v>581</v>
      </c>
      <c r="B106" s="132">
        <v>70742329</v>
      </c>
      <c r="C106" s="132">
        <v>68182178.290000007</v>
      </c>
      <c r="D106" s="309">
        <v>96.381020039642706</v>
      </c>
      <c r="E106" s="132">
        <v>17749758.739999998</v>
      </c>
    </row>
    <row r="107" spans="1:5" ht="26">
      <c r="A107" s="314" t="s">
        <v>582</v>
      </c>
      <c r="B107" s="132">
        <v>1579757671</v>
      </c>
      <c r="C107" s="132">
        <v>1570738979.79</v>
      </c>
      <c r="D107" s="309">
        <v>99.429109199748893</v>
      </c>
      <c r="E107" s="132">
        <v>136034747.61000001</v>
      </c>
    </row>
    <row r="108" spans="1:5" ht="26">
      <c r="A108" s="317" t="s">
        <v>583</v>
      </c>
      <c r="B108" s="132">
        <v>291088677</v>
      </c>
      <c r="C108" s="132">
        <v>286226692.52999997</v>
      </c>
      <c r="D108" s="309">
        <v>98.329723945256703</v>
      </c>
      <c r="E108" s="132">
        <v>20065045.100000001</v>
      </c>
    </row>
    <row r="109" spans="1:5" ht="26">
      <c r="A109" s="318" t="s">
        <v>584</v>
      </c>
      <c r="B109" s="132">
        <v>291088677</v>
      </c>
      <c r="C109" s="132">
        <v>286226692.52999997</v>
      </c>
      <c r="D109" s="309">
        <v>98.329723945256703</v>
      </c>
      <c r="E109" s="132">
        <v>20065045.100000001</v>
      </c>
    </row>
    <row r="110" spans="1:5" ht="26">
      <c r="A110" s="317" t="s">
        <v>588</v>
      </c>
      <c r="B110" s="132">
        <v>1288668994</v>
      </c>
      <c r="C110" s="132">
        <v>1284512287.26</v>
      </c>
      <c r="D110" s="309">
        <v>99.6774418598295</v>
      </c>
      <c r="E110" s="132">
        <v>115969702.51000001</v>
      </c>
    </row>
    <row r="111" spans="1:5" ht="26">
      <c r="A111" s="318" t="s">
        <v>589</v>
      </c>
      <c r="B111" s="132">
        <v>949619882</v>
      </c>
      <c r="C111" s="132">
        <v>946934328.90999997</v>
      </c>
      <c r="D111" s="309">
        <v>99.717197044743401</v>
      </c>
      <c r="E111" s="132">
        <v>69228263.909999996</v>
      </c>
    </row>
    <row r="112" spans="1:5" ht="52">
      <c r="A112" s="318" t="s">
        <v>590</v>
      </c>
      <c r="B112" s="132">
        <v>339049112</v>
      </c>
      <c r="C112" s="132">
        <v>337577958.35000002</v>
      </c>
      <c r="D112" s="309">
        <v>99.566094232979395</v>
      </c>
      <c r="E112" s="132">
        <v>46741438.600000001</v>
      </c>
    </row>
    <row r="113" spans="1:5">
      <c r="A113" s="313" t="s">
        <v>591</v>
      </c>
      <c r="B113" s="132">
        <v>858201845</v>
      </c>
      <c r="C113" s="132">
        <v>789214315.10000002</v>
      </c>
      <c r="D113" s="309">
        <v>91.961386438175296</v>
      </c>
      <c r="E113" s="132">
        <v>131797703.15000001</v>
      </c>
    </row>
    <row r="114" spans="1:5">
      <c r="A114" s="314" t="s">
        <v>592</v>
      </c>
      <c r="B114" s="132">
        <v>798674030</v>
      </c>
      <c r="C114" s="132">
        <v>731883918.88</v>
      </c>
      <c r="D114" s="309">
        <v>91.637375373279596</v>
      </c>
      <c r="E114" s="132">
        <v>130969310.56</v>
      </c>
    </row>
    <row r="115" spans="1:5">
      <c r="A115" s="314" t="s">
        <v>593</v>
      </c>
      <c r="B115" s="132">
        <v>59527815</v>
      </c>
      <c r="C115" s="132">
        <v>57330396.219999999</v>
      </c>
      <c r="D115" s="309">
        <v>96.308584852308101</v>
      </c>
      <c r="E115" s="132">
        <v>828392.59</v>
      </c>
    </row>
    <row r="116" spans="1:5">
      <c r="A116" s="317" t="s">
        <v>594</v>
      </c>
      <c r="B116" s="132">
        <v>351855</v>
      </c>
      <c r="C116" s="132">
        <v>351855</v>
      </c>
      <c r="D116" s="309">
        <v>100</v>
      </c>
      <c r="E116" s="132">
        <v>104865</v>
      </c>
    </row>
    <row r="117" spans="1:5" ht="26">
      <c r="A117" s="318" t="s">
        <v>595</v>
      </c>
      <c r="B117" s="132">
        <v>351855</v>
      </c>
      <c r="C117" s="132">
        <v>351855</v>
      </c>
      <c r="D117" s="309">
        <v>100</v>
      </c>
      <c r="E117" s="132">
        <v>104865</v>
      </c>
    </row>
    <row r="118" spans="1:5" ht="26">
      <c r="A118" s="317" t="s">
        <v>599</v>
      </c>
      <c r="B118" s="132">
        <v>59175960</v>
      </c>
      <c r="C118" s="132">
        <v>56978541.219999999</v>
      </c>
      <c r="D118" s="309">
        <v>96.286636025845596</v>
      </c>
      <c r="E118" s="132">
        <v>723527.59</v>
      </c>
    </row>
    <row r="119" spans="1:5" ht="26">
      <c r="A119" s="318" t="s">
        <v>600</v>
      </c>
      <c r="B119" s="132">
        <v>51103590</v>
      </c>
      <c r="C119" s="132">
        <v>48967008.939999998</v>
      </c>
      <c r="D119" s="309">
        <v>95.819117482744403</v>
      </c>
      <c r="E119" s="132">
        <v>325196.33</v>
      </c>
    </row>
    <row r="120" spans="1:5" ht="52">
      <c r="A120" s="318" t="s">
        <v>601</v>
      </c>
      <c r="B120" s="132">
        <v>8072370</v>
      </c>
      <c r="C120" s="132">
        <v>8011532.2800000003</v>
      </c>
      <c r="D120" s="309">
        <v>99.246346240323504</v>
      </c>
      <c r="E120" s="132">
        <v>398331.26</v>
      </c>
    </row>
    <row r="121" spans="1:5">
      <c r="A121" s="308" t="s">
        <v>198</v>
      </c>
      <c r="B121" s="132">
        <v>113783210</v>
      </c>
      <c r="C121" s="132">
        <f>105490737.39+30443</f>
        <v>105521180.39</v>
      </c>
      <c r="D121" s="309">
        <v>92.712041952411099</v>
      </c>
      <c r="E121" s="132">
        <f>-1237757947.59+30443-296</f>
        <v>-1237727800.5899999</v>
      </c>
    </row>
    <row r="122" spans="1:5">
      <c r="A122" s="308" t="s">
        <v>602</v>
      </c>
      <c r="B122" s="132">
        <v>-113783210</v>
      </c>
      <c r="C122" s="132">
        <f>-105490737.39-30443</f>
        <v>-105521180.39</v>
      </c>
      <c r="D122" s="309">
        <v>-92.712041952411099</v>
      </c>
      <c r="E122" s="132">
        <f>1237757947.59-30443+296</f>
        <v>1237727800.5899999</v>
      </c>
    </row>
    <row r="123" spans="1:5">
      <c r="A123" s="313" t="s">
        <v>603</v>
      </c>
      <c r="B123" s="132">
        <v>-741458</v>
      </c>
      <c r="C123" s="132">
        <v>-386860.7</v>
      </c>
      <c r="D123" s="309">
        <v>28.6678577621534</v>
      </c>
      <c r="E123" s="132">
        <v>-21355.54</v>
      </c>
    </row>
    <row r="124" spans="1:5">
      <c r="A124" s="313" t="s">
        <v>604</v>
      </c>
      <c r="B124" s="132">
        <v>-334457337</v>
      </c>
      <c r="C124" s="132">
        <v>-598506.98</v>
      </c>
      <c r="D124" s="309">
        <v>0.17927457498589999</v>
      </c>
      <c r="E124" s="132">
        <v>-1548149.34</v>
      </c>
    </row>
    <row r="125" spans="1:5">
      <c r="A125" s="313" t="s">
        <v>605</v>
      </c>
      <c r="B125" s="132">
        <v>358760348</v>
      </c>
      <c r="C125" s="132">
        <f>-21014594.48-30443</f>
        <v>-21045037.48</v>
      </c>
      <c r="D125" s="309">
        <v>-5.8575577254150701</v>
      </c>
      <c r="E125" s="132">
        <f>1295753275.47-30443+296</f>
        <v>1295723128.47</v>
      </c>
    </row>
    <row r="126" spans="1:5" ht="39">
      <c r="A126" s="314" t="s">
        <v>606</v>
      </c>
      <c r="B126" s="132">
        <v>24303011</v>
      </c>
      <c r="C126" s="132">
        <v>-22432999.629999999</v>
      </c>
      <c r="D126" s="309">
        <v>-92.305433388480097</v>
      </c>
      <c r="E126" s="132">
        <v>-477416.17</v>
      </c>
    </row>
    <row r="127" spans="1:5" ht="26">
      <c r="A127" s="314" t="s">
        <v>608</v>
      </c>
      <c r="B127" s="132">
        <v>334457337</v>
      </c>
      <c r="C127" s="132">
        <v>598506.98</v>
      </c>
      <c r="D127" s="309">
        <v>0.17927457498589999</v>
      </c>
      <c r="E127" s="132">
        <v>1548149.34</v>
      </c>
    </row>
    <row r="128" spans="1:5">
      <c r="A128" s="313" t="s">
        <v>609</v>
      </c>
      <c r="B128" s="132">
        <v>-137344763</v>
      </c>
      <c r="C128" s="132">
        <v>-83490775.230000004</v>
      </c>
      <c r="D128" s="309">
        <v>60.7891945832693</v>
      </c>
      <c r="E128" s="132">
        <v>-56425823</v>
      </c>
    </row>
    <row r="129" spans="1:5">
      <c r="A129" s="308"/>
      <c r="B129" s="132"/>
      <c r="C129" s="132"/>
      <c r="D129" s="309"/>
      <c r="E129" s="132"/>
    </row>
    <row r="130" spans="1:5" ht="42">
      <c r="A130" s="319" t="s">
        <v>611</v>
      </c>
      <c r="B130" s="320"/>
      <c r="C130" s="320"/>
      <c r="D130" s="321"/>
      <c r="E130" s="320"/>
    </row>
    <row r="131" spans="1:5">
      <c r="A131" s="310" t="s">
        <v>546</v>
      </c>
      <c r="B131" s="311">
        <f>2818108120-16778303</f>
        <v>2801329817</v>
      </c>
      <c r="C131" s="311">
        <f>1886013608.08-14034275</f>
        <v>1871979333.0799999</v>
      </c>
      <c r="D131" s="312">
        <f>C131/B131*100</f>
        <v>66.824667403309903</v>
      </c>
      <c r="E131" s="311">
        <f>-126778996.33-1439180</f>
        <v>-128218176.33</v>
      </c>
    </row>
    <row r="132" spans="1:5" ht="26">
      <c r="A132" s="313" t="s">
        <v>548</v>
      </c>
      <c r="B132" s="132">
        <v>1531</v>
      </c>
      <c r="C132" s="132">
        <v>20325.61</v>
      </c>
      <c r="D132" s="309">
        <v>1327.60352710647</v>
      </c>
      <c r="E132" s="132">
        <v>-35009.86</v>
      </c>
    </row>
    <row r="133" spans="1:5" ht="26">
      <c r="A133" s="313" t="s">
        <v>549</v>
      </c>
      <c r="B133" s="132">
        <v>245270298</v>
      </c>
      <c r="C133" s="132">
        <f>229152743.55+29</f>
        <v>229152772.55000001</v>
      </c>
      <c r="D133" s="309">
        <v>93.428656228892393</v>
      </c>
      <c r="E133" s="132">
        <f>10664640.3+29</f>
        <v>10664669.300000001</v>
      </c>
    </row>
    <row r="134" spans="1:5">
      <c r="A134" s="314" t="s">
        <v>550</v>
      </c>
      <c r="B134" s="132">
        <v>245270298</v>
      </c>
      <c r="C134" s="132">
        <v>229152743.55000001</v>
      </c>
      <c r="D134" s="309">
        <v>93.428656228892393</v>
      </c>
      <c r="E134" s="132">
        <v>10664640.300000001</v>
      </c>
    </row>
    <row r="135" spans="1:5" ht="26">
      <c r="A135" s="314" t="s">
        <v>551</v>
      </c>
      <c r="B135" s="322" t="s">
        <v>225</v>
      </c>
      <c r="C135" s="132">
        <v>29</v>
      </c>
      <c r="D135" s="316" t="s">
        <v>225</v>
      </c>
      <c r="E135" s="132">
        <v>29</v>
      </c>
    </row>
    <row r="136" spans="1:5">
      <c r="A136" s="313" t="s">
        <v>552</v>
      </c>
      <c r="B136" s="132">
        <v>4921406</v>
      </c>
      <c r="C136" s="132">
        <v>4055919.81</v>
      </c>
      <c r="D136" s="309">
        <v>82.413842913996504</v>
      </c>
      <c r="E136" s="132">
        <v>675798.12</v>
      </c>
    </row>
    <row r="137" spans="1:5">
      <c r="A137" s="314" t="s">
        <v>556</v>
      </c>
      <c r="B137" s="132">
        <v>332536</v>
      </c>
      <c r="C137" s="132">
        <v>131809.59</v>
      </c>
      <c r="D137" s="309">
        <v>39.637690355330001</v>
      </c>
      <c r="E137" s="132">
        <v>41417.879999999997</v>
      </c>
    </row>
    <row r="138" spans="1:5" ht="26">
      <c r="A138" s="317" t="s">
        <v>557</v>
      </c>
      <c r="B138" s="132">
        <v>332536</v>
      </c>
      <c r="C138" s="132">
        <v>131809.59</v>
      </c>
      <c r="D138" s="309">
        <v>39.637690355330001</v>
      </c>
      <c r="E138" s="132">
        <v>41417.879999999997</v>
      </c>
    </row>
    <row r="139" spans="1:5" ht="65">
      <c r="A139" s="318" t="s">
        <v>560</v>
      </c>
      <c r="B139" s="132">
        <v>332536</v>
      </c>
      <c r="C139" s="132">
        <v>131809.59</v>
      </c>
      <c r="D139" s="309">
        <v>39.637690355330001</v>
      </c>
      <c r="E139" s="132">
        <v>41417.879999999997</v>
      </c>
    </row>
    <row r="140" spans="1:5" ht="26">
      <c r="A140" s="314" t="s">
        <v>561</v>
      </c>
      <c r="B140" s="132">
        <v>4588870</v>
      </c>
      <c r="C140" s="132">
        <v>3924110.22</v>
      </c>
      <c r="D140" s="309">
        <v>85.5136497656286</v>
      </c>
      <c r="E140" s="132">
        <v>634380.24</v>
      </c>
    </row>
    <row r="141" spans="1:5" ht="39">
      <c r="A141" s="317" t="s">
        <v>562</v>
      </c>
      <c r="B141" s="132">
        <v>4588870</v>
      </c>
      <c r="C141" s="132">
        <v>3924110.22</v>
      </c>
      <c r="D141" s="309">
        <v>85.5136497656286</v>
      </c>
      <c r="E141" s="132">
        <v>634380.24</v>
      </c>
    </row>
    <row r="142" spans="1:5" ht="65">
      <c r="A142" s="318" t="s">
        <v>563</v>
      </c>
      <c r="B142" s="132">
        <v>10113</v>
      </c>
      <c r="C142" s="132">
        <v>10113</v>
      </c>
      <c r="D142" s="309">
        <v>100</v>
      </c>
      <c r="E142" s="132">
        <v>10113</v>
      </c>
    </row>
    <row r="143" spans="1:5" ht="65">
      <c r="A143" s="318" t="s">
        <v>564</v>
      </c>
      <c r="B143" s="132">
        <v>407208</v>
      </c>
      <c r="C143" s="132">
        <v>407208</v>
      </c>
      <c r="D143" s="309">
        <v>100</v>
      </c>
      <c r="E143" s="132">
        <v>164738</v>
      </c>
    </row>
    <row r="144" spans="1:5" ht="104">
      <c r="A144" s="318" t="s">
        <v>565</v>
      </c>
      <c r="B144" s="132">
        <v>3799437</v>
      </c>
      <c r="C144" s="132">
        <v>3335194.38</v>
      </c>
      <c r="D144" s="309">
        <v>87.781278647336407</v>
      </c>
      <c r="E144" s="132">
        <v>451304.88</v>
      </c>
    </row>
    <row r="145" spans="1:5" ht="104">
      <c r="A145" s="318" t="s">
        <v>566</v>
      </c>
      <c r="B145" s="132">
        <v>372112</v>
      </c>
      <c r="C145" s="132">
        <v>171594.84</v>
      </c>
      <c r="D145" s="309">
        <v>46.113761448166102</v>
      </c>
      <c r="E145" s="132">
        <v>8224.36</v>
      </c>
    </row>
    <row r="146" spans="1:5">
      <c r="A146" s="313" t="s">
        <v>567</v>
      </c>
      <c r="B146" s="132">
        <f>2567914885-16778303</f>
        <v>2551136582</v>
      </c>
      <c r="C146" s="132">
        <f>1652784619.11-14034304</f>
        <v>1638750315.1099999</v>
      </c>
      <c r="D146" s="309">
        <v>64.7</v>
      </c>
      <c r="E146" s="132">
        <f>-138084424.89-1439208</f>
        <v>-139523632.88999999</v>
      </c>
    </row>
    <row r="147" spans="1:5" ht="26">
      <c r="A147" s="314" t="s">
        <v>568</v>
      </c>
      <c r="B147" s="132">
        <v>2551136582</v>
      </c>
      <c r="C147" s="132">
        <v>1638750314.77</v>
      </c>
      <c r="D147" s="309">
        <v>64.7</v>
      </c>
      <c r="E147" s="132">
        <v>-135340426.22999999</v>
      </c>
    </row>
    <row r="148" spans="1:5" ht="26">
      <c r="A148" s="314" t="s">
        <v>680</v>
      </c>
      <c r="B148" s="132">
        <f>16778303-16778303</f>
        <v>0</v>
      </c>
      <c r="C148" s="132">
        <f>14034304.34-14034304</f>
        <v>0.33999999985098839</v>
      </c>
      <c r="D148" s="309">
        <v>0</v>
      </c>
      <c r="E148" s="132">
        <f>-2743998.66-1439208</f>
        <v>-4183206.66</v>
      </c>
    </row>
    <row r="149" spans="1:5">
      <c r="A149" s="310" t="s">
        <v>570</v>
      </c>
      <c r="B149" s="311">
        <v>2859694137</v>
      </c>
      <c r="C149" s="311">
        <v>1816704920.1900001</v>
      </c>
      <c r="D149" s="312">
        <v>63.527945058342397</v>
      </c>
      <c r="E149" s="311">
        <v>436727683.08999997</v>
      </c>
    </row>
    <row r="150" spans="1:5">
      <c r="A150" s="313" t="s">
        <v>571</v>
      </c>
      <c r="B150" s="132">
        <v>2309915604</v>
      </c>
      <c r="C150" s="132">
        <v>1435440693.71</v>
      </c>
      <c r="D150" s="309">
        <v>62.1425601534661</v>
      </c>
      <c r="E150" s="132">
        <v>366075466.01999998</v>
      </c>
    </row>
    <row r="151" spans="1:5">
      <c r="A151" s="314" t="s">
        <v>572</v>
      </c>
      <c r="B151" s="132">
        <v>195099049</v>
      </c>
      <c r="C151" s="132">
        <v>149343384.74000001</v>
      </c>
      <c r="D151" s="309">
        <v>76.547469352349296</v>
      </c>
      <c r="E151" s="132">
        <v>21506278.34</v>
      </c>
    </row>
    <row r="152" spans="1:5">
      <c r="A152" s="317" t="s">
        <v>573</v>
      </c>
      <c r="B152" s="132">
        <v>86600531</v>
      </c>
      <c r="C152" s="132">
        <v>76660351.439999998</v>
      </c>
      <c r="D152" s="309">
        <v>88.521802989868505</v>
      </c>
      <c r="E152" s="132">
        <v>11090098.82</v>
      </c>
    </row>
    <row r="153" spans="1:5">
      <c r="A153" s="317" t="s">
        <v>574</v>
      </c>
      <c r="B153" s="132">
        <v>108498518</v>
      </c>
      <c r="C153" s="132">
        <v>72683033.299999997</v>
      </c>
      <c r="D153" s="309">
        <v>66.989885797334097</v>
      </c>
      <c r="E153" s="132">
        <v>10416179.52</v>
      </c>
    </row>
    <row r="154" spans="1:5" ht="26">
      <c r="A154" s="314" t="s">
        <v>576</v>
      </c>
      <c r="B154" s="132">
        <v>1979518234</v>
      </c>
      <c r="C154" s="132">
        <v>1174670230.6400001</v>
      </c>
      <c r="D154" s="309">
        <v>59.341218002642599</v>
      </c>
      <c r="E154" s="132">
        <v>328385039.66000003</v>
      </c>
    </row>
    <row r="155" spans="1:5">
      <c r="A155" s="317" t="s">
        <v>577</v>
      </c>
      <c r="B155" s="132">
        <v>1977920917</v>
      </c>
      <c r="C155" s="132">
        <v>1173348904</v>
      </c>
      <c r="D155" s="309">
        <v>59.322336596736598</v>
      </c>
      <c r="E155" s="132">
        <v>328244604.95999998</v>
      </c>
    </row>
    <row r="156" spans="1:5">
      <c r="A156" s="317" t="s">
        <v>578</v>
      </c>
      <c r="B156" s="132">
        <v>1597317</v>
      </c>
      <c r="C156" s="132">
        <v>1321326.6399999999</v>
      </c>
      <c r="D156" s="309">
        <v>82.721628831346607</v>
      </c>
      <c r="E156" s="132">
        <v>140434.70000000001</v>
      </c>
    </row>
    <row r="157" spans="1:5" ht="26">
      <c r="A157" s="314" t="s">
        <v>579</v>
      </c>
      <c r="B157" s="132">
        <v>25357645</v>
      </c>
      <c r="C157" s="132">
        <v>17743551.510000002</v>
      </c>
      <c r="D157" s="309">
        <v>69.973183669067097</v>
      </c>
      <c r="E157" s="132">
        <v>6091604.9000000004</v>
      </c>
    </row>
    <row r="158" spans="1:5">
      <c r="A158" s="317" t="s">
        <v>580</v>
      </c>
      <c r="B158" s="132">
        <v>2090277</v>
      </c>
      <c r="C158" s="132">
        <v>1772685.59</v>
      </c>
      <c r="D158" s="309">
        <v>84.806252472758402</v>
      </c>
      <c r="E158" s="132">
        <v>0</v>
      </c>
    </row>
    <row r="159" spans="1:5">
      <c r="A159" s="317" t="s">
        <v>581</v>
      </c>
      <c r="B159" s="132">
        <v>23267368</v>
      </c>
      <c r="C159" s="132">
        <v>15970865.92</v>
      </c>
      <c r="D159" s="309">
        <v>68.640621148038704</v>
      </c>
      <c r="E159" s="132">
        <v>6091604.9000000004</v>
      </c>
    </row>
    <row r="160" spans="1:5" ht="26">
      <c r="A160" s="314" t="s">
        <v>582</v>
      </c>
      <c r="B160" s="132">
        <v>109940676</v>
      </c>
      <c r="C160" s="132">
        <v>93683526.819999993</v>
      </c>
      <c r="D160" s="309">
        <v>85.212798600583497</v>
      </c>
      <c r="E160" s="132">
        <v>10092543.119999999</v>
      </c>
    </row>
    <row r="161" spans="1:5" ht="26">
      <c r="A161" s="317" t="s">
        <v>583</v>
      </c>
      <c r="B161" s="132">
        <v>10648</v>
      </c>
      <c r="C161" s="132">
        <v>5393.27</v>
      </c>
      <c r="D161" s="309">
        <v>50.6505447032307</v>
      </c>
      <c r="E161" s="132">
        <v>1697.06</v>
      </c>
    </row>
    <row r="162" spans="1:5" ht="26">
      <c r="A162" s="318" t="s">
        <v>584</v>
      </c>
      <c r="B162" s="132">
        <v>10648</v>
      </c>
      <c r="C162" s="132">
        <v>5393.27</v>
      </c>
      <c r="D162" s="309">
        <v>50.6505447032307</v>
      </c>
      <c r="E162" s="132">
        <v>1697.06</v>
      </c>
    </row>
    <row r="163" spans="1:5" ht="52">
      <c r="A163" s="317" t="s">
        <v>585</v>
      </c>
      <c r="B163" s="132">
        <v>109872362</v>
      </c>
      <c r="C163" s="132">
        <v>93620468.609999999</v>
      </c>
      <c r="D163" s="309">
        <v>85.208388083984204</v>
      </c>
      <c r="E163" s="132">
        <v>10087597.119999999</v>
      </c>
    </row>
    <row r="164" spans="1:5" ht="52">
      <c r="A164" s="318" t="s">
        <v>586</v>
      </c>
      <c r="B164" s="132">
        <v>24343293</v>
      </c>
      <c r="C164" s="132">
        <v>18364531.879999999</v>
      </c>
      <c r="D164" s="309">
        <v>75.439801344871498</v>
      </c>
      <c r="E164" s="132">
        <v>1882585.26</v>
      </c>
    </row>
    <row r="165" spans="1:5" ht="78">
      <c r="A165" s="318" t="s">
        <v>587</v>
      </c>
      <c r="B165" s="132">
        <v>85529069</v>
      </c>
      <c r="C165" s="132">
        <v>75255936.730000004</v>
      </c>
      <c r="D165" s="309">
        <v>87.988724313133801</v>
      </c>
      <c r="E165" s="132">
        <v>8205011.8600000003</v>
      </c>
    </row>
    <row r="166" spans="1:5" ht="26">
      <c r="A166" s="317" t="s">
        <v>588</v>
      </c>
      <c r="B166" s="132">
        <v>57666</v>
      </c>
      <c r="C166" s="132">
        <v>57664.94</v>
      </c>
      <c r="D166" s="309">
        <v>99.998161828460397</v>
      </c>
      <c r="E166" s="132">
        <v>3248.94</v>
      </c>
    </row>
    <row r="167" spans="1:5" ht="26">
      <c r="A167" s="318" t="s">
        <v>589</v>
      </c>
      <c r="B167" s="132">
        <v>5853</v>
      </c>
      <c r="C167" s="132">
        <v>5853</v>
      </c>
      <c r="D167" s="309">
        <v>100</v>
      </c>
      <c r="E167" s="132">
        <v>0</v>
      </c>
    </row>
    <row r="168" spans="1:5" ht="52">
      <c r="A168" s="318" t="s">
        <v>590</v>
      </c>
      <c r="B168" s="132">
        <v>51813</v>
      </c>
      <c r="C168" s="132">
        <v>51811.94</v>
      </c>
      <c r="D168" s="309">
        <v>99.997954181383093</v>
      </c>
      <c r="E168" s="132">
        <v>3248.94</v>
      </c>
    </row>
    <row r="169" spans="1:5">
      <c r="A169" s="313" t="s">
        <v>591</v>
      </c>
      <c r="B169" s="132">
        <v>549778533</v>
      </c>
      <c r="C169" s="132">
        <v>381264226.48000002</v>
      </c>
      <c r="D169" s="309">
        <v>69.3486928999463</v>
      </c>
      <c r="E169" s="132">
        <v>70652217.069999993</v>
      </c>
    </row>
    <row r="170" spans="1:5">
      <c r="A170" s="314" t="s">
        <v>592</v>
      </c>
      <c r="B170" s="132">
        <v>458508584</v>
      </c>
      <c r="C170" s="132">
        <v>291352723.99000001</v>
      </c>
      <c r="D170" s="309">
        <v>63.5435702093638</v>
      </c>
      <c r="E170" s="132">
        <v>49865060.259999998</v>
      </c>
    </row>
    <row r="171" spans="1:5">
      <c r="A171" s="314" t="s">
        <v>593</v>
      </c>
      <c r="B171" s="132">
        <v>91269949</v>
      </c>
      <c r="C171" s="132">
        <v>89911502.489999995</v>
      </c>
      <c r="D171" s="309">
        <v>98.511616884983695</v>
      </c>
      <c r="E171" s="132">
        <v>20787156.809999999</v>
      </c>
    </row>
    <row r="172" spans="1:5" ht="52">
      <c r="A172" s="317" t="s">
        <v>596</v>
      </c>
      <c r="B172" s="132">
        <v>91269949</v>
      </c>
      <c r="C172" s="132">
        <v>89911502.489999995</v>
      </c>
      <c r="D172" s="309">
        <v>98.511616884983695</v>
      </c>
      <c r="E172" s="132">
        <v>20787156.809999999</v>
      </c>
    </row>
    <row r="173" spans="1:5" ht="52">
      <c r="A173" s="318" t="s">
        <v>597</v>
      </c>
      <c r="B173" s="132">
        <v>84329210</v>
      </c>
      <c r="C173" s="132">
        <v>83003867.549999997</v>
      </c>
      <c r="D173" s="309">
        <v>98.428370845641695</v>
      </c>
      <c r="E173" s="132">
        <v>20506610.16</v>
      </c>
    </row>
    <row r="174" spans="1:5" ht="78">
      <c r="A174" s="318" t="s">
        <v>598</v>
      </c>
      <c r="B174" s="132">
        <v>6940739</v>
      </c>
      <c r="C174" s="132">
        <v>6907634.9400000004</v>
      </c>
      <c r="D174" s="309">
        <v>99.523047041532607</v>
      </c>
      <c r="E174" s="132">
        <v>280546.65000000002</v>
      </c>
    </row>
    <row r="175" spans="1:5">
      <c r="A175" s="308" t="s">
        <v>198</v>
      </c>
      <c r="B175" s="132">
        <f>-41586017-16778303</f>
        <v>-58364320</v>
      </c>
      <c r="C175" s="132">
        <f>69308687.89-14034275</f>
        <v>55274412.890000001</v>
      </c>
      <c r="D175" s="309">
        <v>-166.663443363667</v>
      </c>
      <c r="E175" s="132">
        <f>-563506679.42-1439180</f>
        <v>-564945859.41999996</v>
      </c>
    </row>
    <row r="176" spans="1:5">
      <c r="A176" s="308" t="s">
        <v>602</v>
      </c>
      <c r="B176" s="132">
        <f>41586017+16778303</f>
        <v>58364320</v>
      </c>
      <c r="C176" s="132">
        <f>-69308687.89+14034275</f>
        <v>-55274412.890000001</v>
      </c>
      <c r="D176" s="309">
        <v>166.663443363667</v>
      </c>
      <c r="E176" s="132">
        <f>563506679.42+1439180</f>
        <v>564945859.41999996</v>
      </c>
    </row>
    <row r="177" spans="1:5">
      <c r="A177" s="313" t="s">
        <v>605</v>
      </c>
      <c r="B177" s="132">
        <f>41586017+16778303</f>
        <v>58364320</v>
      </c>
      <c r="C177" s="132">
        <f>-69308687.89+14034275</f>
        <v>-55274412.890000001</v>
      </c>
      <c r="D177" s="309">
        <v>-166.663443363667</v>
      </c>
      <c r="E177" s="132">
        <f>563506679.42+1439180</f>
        <v>564945859.41999996</v>
      </c>
    </row>
    <row r="178" spans="1:5" ht="39">
      <c r="A178" s="314" t="s">
        <v>606</v>
      </c>
      <c r="B178" s="132">
        <v>79587</v>
      </c>
      <c r="C178" s="132">
        <v>-79584.75</v>
      </c>
      <c r="D178" s="309">
        <v>-99.997172905122696</v>
      </c>
      <c r="E178" s="132">
        <v>-3735.39</v>
      </c>
    </row>
    <row r="179" spans="1:5" ht="39">
      <c r="A179" s="314" t="s">
        <v>607</v>
      </c>
      <c r="B179" s="132">
        <v>58284733</v>
      </c>
      <c r="C179" s="132">
        <v>-57936320.57</v>
      </c>
      <c r="D179" s="309">
        <v>-99.402223511944399</v>
      </c>
      <c r="E179" s="132">
        <v>-126531.75</v>
      </c>
    </row>
    <row r="180" spans="1:5">
      <c r="A180" s="308"/>
      <c r="B180" s="132"/>
      <c r="C180" s="132"/>
      <c r="D180" s="309"/>
      <c r="E180" s="132"/>
    </row>
    <row r="181" spans="1:5">
      <c r="A181" s="323" t="s">
        <v>612</v>
      </c>
      <c r="B181" s="132"/>
      <c r="C181" s="132"/>
      <c r="D181" s="309"/>
      <c r="E181" s="132"/>
    </row>
    <row r="182" spans="1:5">
      <c r="A182" s="310" t="s">
        <v>546</v>
      </c>
      <c r="B182" s="311">
        <v>9254462</v>
      </c>
      <c r="C182" s="311">
        <v>8047493.3200000003</v>
      </c>
      <c r="D182" s="312">
        <v>86.957981133857402</v>
      </c>
      <c r="E182" s="311">
        <v>-1206968.68</v>
      </c>
    </row>
    <row r="183" spans="1:5">
      <c r="A183" s="313" t="s">
        <v>567</v>
      </c>
      <c r="B183" s="132">
        <v>9254462</v>
      </c>
      <c r="C183" s="132">
        <v>8047493.3200000003</v>
      </c>
      <c r="D183" s="309">
        <v>86.957981133857402</v>
      </c>
      <c r="E183" s="132">
        <v>-1206968.68</v>
      </c>
    </row>
    <row r="184" spans="1:5" ht="26">
      <c r="A184" s="314" t="s">
        <v>568</v>
      </c>
      <c r="B184" s="132">
        <v>9254462</v>
      </c>
      <c r="C184" s="132">
        <v>8047493.3200000003</v>
      </c>
      <c r="D184" s="309">
        <v>86.957981133857402</v>
      </c>
      <c r="E184" s="132">
        <v>-1206968.68</v>
      </c>
    </row>
    <row r="185" spans="1:5">
      <c r="A185" s="310" t="s">
        <v>570</v>
      </c>
      <c r="B185" s="311">
        <v>9254462</v>
      </c>
      <c r="C185" s="311">
        <v>8047493.3200000003</v>
      </c>
      <c r="D185" s="312">
        <v>86.957981133857402</v>
      </c>
      <c r="E185" s="311">
        <v>719207.13</v>
      </c>
    </row>
    <row r="186" spans="1:5">
      <c r="A186" s="313" t="s">
        <v>571</v>
      </c>
      <c r="B186" s="132">
        <v>9161362</v>
      </c>
      <c r="C186" s="132">
        <v>7961388.4900000002</v>
      </c>
      <c r="D186" s="309">
        <v>86.901800081690894</v>
      </c>
      <c r="E186" s="132">
        <v>663884.30000000005</v>
      </c>
    </row>
    <row r="187" spans="1:5">
      <c r="A187" s="314" t="s">
        <v>572</v>
      </c>
      <c r="B187" s="132">
        <v>8484392</v>
      </c>
      <c r="C187" s="132">
        <v>7284419.4900000002</v>
      </c>
      <c r="D187" s="309">
        <v>85.856705937208005</v>
      </c>
      <c r="E187" s="132">
        <v>568370.97</v>
      </c>
    </row>
    <row r="188" spans="1:5">
      <c r="A188" s="317" t="s">
        <v>573</v>
      </c>
      <c r="B188" s="132">
        <v>3243423</v>
      </c>
      <c r="C188" s="132">
        <v>2957350.14</v>
      </c>
      <c r="D188" s="309">
        <v>91.1799090035435</v>
      </c>
      <c r="E188" s="132">
        <v>280682.78999999998</v>
      </c>
    </row>
    <row r="189" spans="1:5">
      <c r="A189" s="317" t="s">
        <v>574</v>
      </c>
      <c r="B189" s="132">
        <v>5240969</v>
      </c>
      <c r="C189" s="132">
        <v>4327069.3499999996</v>
      </c>
      <c r="D189" s="309">
        <v>82.562391611169602</v>
      </c>
      <c r="E189" s="132">
        <v>287688.18</v>
      </c>
    </row>
    <row r="190" spans="1:5" ht="26">
      <c r="A190" s="314" t="s">
        <v>576</v>
      </c>
      <c r="B190" s="132">
        <v>435737</v>
      </c>
      <c r="C190" s="132">
        <v>435736</v>
      </c>
      <c r="D190" s="309">
        <v>99.999770503767195</v>
      </c>
      <c r="E190" s="132">
        <v>67728</v>
      </c>
    </row>
    <row r="191" spans="1:5">
      <c r="A191" s="317" t="s">
        <v>577</v>
      </c>
      <c r="B191" s="132">
        <v>61000</v>
      </c>
      <c r="C191" s="132">
        <v>61000</v>
      </c>
      <c r="D191" s="309">
        <v>100</v>
      </c>
      <c r="E191" s="132">
        <v>36500</v>
      </c>
    </row>
    <row r="192" spans="1:5">
      <c r="A192" s="317" t="s">
        <v>578</v>
      </c>
      <c r="B192" s="132">
        <v>374737</v>
      </c>
      <c r="C192" s="132">
        <v>374736</v>
      </c>
      <c r="D192" s="309">
        <v>99.999733146179906</v>
      </c>
      <c r="E192" s="132">
        <v>31228</v>
      </c>
    </row>
    <row r="193" spans="1:5" ht="26">
      <c r="A193" s="314" t="s">
        <v>582</v>
      </c>
      <c r="B193" s="132">
        <v>241233</v>
      </c>
      <c r="C193" s="132">
        <v>241233</v>
      </c>
      <c r="D193" s="309">
        <v>100</v>
      </c>
      <c r="E193" s="132">
        <v>27785.33</v>
      </c>
    </row>
    <row r="194" spans="1:5" ht="26">
      <c r="A194" s="317" t="s">
        <v>583</v>
      </c>
      <c r="B194" s="132">
        <v>241233</v>
      </c>
      <c r="C194" s="132">
        <v>241233</v>
      </c>
      <c r="D194" s="309">
        <v>100</v>
      </c>
      <c r="E194" s="132">
        <v>27785.33</v>
      </c>
    </row>
    <row r="195" spans="1:5" ht="26">
      <c r="A195" s="318" t="s">
        <v>613</v>
      </c>
      <c r="B195" s="132">
        <v>241233</v>
      </c>
      <c r="C195" s="132">
        <v>241233</v>
      </c>
      <c r="D195" s="309">
        <v>100</v>
      </c>
      <c r="E195" s="132">
        <v>27785.33</v>
      </c>
    </row>
    <row r="196" spans="1:5" ht="39">
      <c r="A196" s="324" t="s">
        <v>614</v>
      </c>
      <c r="B196" s="132">
        <v>241233</v>
      </c>
      <c r="C196" s="132">
        <v>241233</v>
      </c>
      <c r="D196" s="309">
        <v>100</v>
      </c>
      <c r="E196" s="132">
        <v>27785.33</v>
      </c>
    </row>
    <row r="197" spans="1:5">
      <c r="A197" s="313" t="s">
        <v>591</v>
      </c>
      <c r="B197" s="132">
        <v>93100</v>
      </c>
      <c r="C197" s="132">
        <v>86104.83</v>
      </c>
      <c r="D197" s="309">
        <v>92.486390977443605</v>
      </c>
      <c r="E197" s="132">
        <v>55322.83</v>
      </c>
    </row>
    <row r="198" spans="1:5">
      <c r="A198" s="314" t="s">
        <v>592</v>
      </c>
      <c r="B198" s="132">
        <v>93100</v>
      </c>
      <c r="C198" s="132">
        <v>86104.83</v>
      </c>
      <c r="D198" s="309">
        <v>92.486390977443605</v>
      </c>
      <c r="E198" s="132">
        <v>55322.83</v>
      </c>
    </row>
    <row r="199" spans="1:5">
      <c r="A199" s="308" t="s">
        <v>198</v>
      </c>
      <c r="B199" s="132">
        <v>0</v>
      </c>
      <c r="C199" s="132">
        <v>0</v>
      </c>
      <c r="D199" s="309">
        <v>0</v>
      </c>
      <c r="E199" s="132">
        <v>-1926175.81</v>
      </c>
    </row>
    <row r="200" spans="1:5">
      <c r="A200" s="308" t="s">
        <v>602</v>
      </c>
      <c r="B200" s="132">
        <v>0</v>
      </c>
      <c r="C200" s="132">
        <v>0</v>
      </c>
      <c r="D200" s="309">
        <v>0</v>
      </c>
      <c r="E200" s="132">
        <v>1926175.81</v>
      </c>
    </row>
    <row r="201" spans="1:5">
      <c r="A201" s="313" t="s">
        <v>605</v>
      </c>
      <c r="B201" s="132">
        <v>0</v>
      </c>
      <c r="C201" s="132">
        <v>0</v>
      </c>
      <c r="D201" s="309">
        <v>0</v>
      </c>
      <c r="E201" s="132">
        <v>1926175.81</v>
      </c>
    </row>
    <row r="202" spans="1:5">
      <c r="A202" s="308"/>
      <c r="B202" s="132"/>
      <c r="C202" s="132"/>
      <c r="D202" s="309"/>
      <c r="E202" s="132"/>
    </row>
    <row r="203" spans="1:5">
      <c r="A203" s="310" t="s">
        <v>610</v>
      </c>
      <c r="B203" s="311"/>
      <c r="C203" s="311"/>
      <c r="D203" s="312"/>
      <c r="E203" s="311"/>
    </row>
    <row r="204" spans="1:5">
      <c r="A204" s="310" t="s">
        <v>546</v>
      </c>
      <c r="B204" s="311">
        <v>9254462</v>
      </c>
      <c r="C204" s="311">
        <v>8047493.3200000003</v>
      </c>
      <c r="D204" s="312">
        <v>86.957981133857402</v>
      </c>
      <c r="E204" s="311">
        <v>-1206968.68</v>
      </c>
    </row>
    <row r="205" spans="1:5">
      <c r="A205" s="313" t="s">
        <v>567</v>
      </c>
      <c r="B205" s="132">
        <v>9254462</v>
      </c>
      <c r="C205" s="132">
        <v>8047493.3200000003</v>
      </c>
      <c r="D205" s="309">
        <v>86.957981133857402</v>
      </c>
      <c r="E205" s="132">
        <v>-1206968.68</v>
      </c>
    </row>
    <row r="206" spans="1:5" ht="26">
      <c r="A206" s="314" t="s">
        <v>568</v>
      </c>
      <c r="B206" s="132">
        <v>9254462</v>
      </c>
      <c r="C206" s="132">
        <v>8047493.3200000003</v>
      </c>
      <c r="D206" s="309">
        <v>86.957981133857402</v>
      </c>
      <c r="E206" s="132">
        <v>-1206968.68</v>
      </c>
    </row>
    <row r="207" spans="1:5">
      <c r="A207" s="310" t="s">
        <v>570</v>
      </c>
      <c r="B207" s="311">
        <v>9254462</v>
      </c>
      <c r="C207" s="311">
        <v>8047493.3200000003</v>
      </c>
      <c r="D207" s="312">
        <v>86.957981133857402</v>
      </c>
      <c r="E207" s="311">
        <v>719207.13</v>
      </c>
    </row>
    <row r="208" spans="1:5">
      <c r="A208" s="313" t="s">
        <v>571</v>
      </c>
      <c r="B208" s="132">
        <v>9161362</v>
      </c>
      <c r="C208" s="132">
        <v>7961388.4900000002</v>
      </c>
      <c r="D208" s="309">
        <v>86.901800081690894</v>
      </c>
      <c r="E208" s="132">
        <v>663884.30000000005</v>
      </c>
    </row>
    <row r="209" spans="1:5">
      <c r="A209" s="314" t="s">
        <v>572</v>
      </c>
      <c r="B209" s="132">
        <v>8484392</v>
      </c>
      <c r="C209" s="132">
        <v>7284419.4900000002</v>
      </c>
      <c r="D209" s="309">
        <v>85.856705937208005</v>
      </c>
      <c r="E209" s="132">
        <v>568370.97</v>
      </c>
    </row>
    <row r="210" spans="1:5">
      <c r="A210" s="317" t="s">
        <v>573</v>
      </c>
      <c r="B210" s="132">
        <v>3243423</v>
      </c>
      <c r="C210" s="132">
        <v>2957350.14</v>
      </c>
      <c r="D210" s="309">
        <v>91.1799090035435</v>
      </c>
      <c r="E210" s="132">
        <v>280682.78999999998</v>
      </c>
    </row>
    <row r="211" spans="1:5">
      <c r="A211" s="317" t="s">
        <v>574</v>
      </c>
      <c r="B211" s="132">
        <v>5240969</v>
      </c>
      <c r="C211" s="132">
        <v>4327069.3499999996</v>
      </c>
      <c r="D211" s="309">
        <v>82.562391611169602</v>
      </c>
      <c r="E211" s="132">
        <v>287688.18</v>
      </c>
    </row>
    <row r="212" spans="1:5" ht="26">
      <c r="A212" s="314" t="s">
        <v>576</v>
      </c>
      <c r="B212" s="132">
        <v>435737</v>
      </c>
      <c r="C212" s="132">
        <v>435736</v>
      </c>
      <c r="D212" s="309">
        <v>99.999770503767195</v>
      </c>
      <c r="E212" s="132">
        <v>67728</v>
      </c>
    </row>
    <row r="213" spans="1:5">
      <c r="A213" s="317" t="s">
        <v>577</v>
      </c>
      <c r="B213" s="132">
        <v>61000</v>
      </c>
      <c r="C213" s="132">
        <v>61000</v>
      </c>
      <c r="D213" s="309">
        <v>100</v>
      </c>
      <c r="E213" s="132">
        <v>36500</v>
      </c>
    </row>
    <row r="214" spans="1:5">
      <c r="A214" s="317" t="s">
        <v>578</v>
      </c>
      <c r="B214" s="132">
        <v>374737</v>
      </c>
      <c r="C214" s="132">
        <v>374736</v>
      </c>
      <c r="D214" s="309">
        <v>99.999733146179906</v>
      </c>
      <c r="E214" s="132">
        <v>31228</v>
      </c>
    </row>
    <row r="215" spans="1:5" ht="26">
      <c r="A215" s="314" t="s">
        <v>582</v>
      </c>
      <c r="B215" s="132">
        <v>241233</v>
      </c>
      <c r="C215" s="132">
        <v>241233</v>
      </c>
      <c r="D215" s="309">
        <v>100</v>
      </c>
      <c r="E215" s="132">
        <v>27785.33</v>
      </c>
    </row>
    <row r="216" spans="1:5" ht="26">
      <c r="A216" s="317" t="s">
        <v>583</v>
      </c>
      <c r="B216" s="132">
        <v>241233</v>
      </c>
      <c r="C216" s="132">
        <v>241233</v>
      </c>
      <c r="D216" s="309">
        <v>100</v>
      </c>
      <c r="E216" s="132">
        <v>27785.33</v>
      </c>
    </row>
    <row r="217" spans="1:5" ht="26">
      <c r="A217" s="318" t="s">
        <v>613</v>
      </c>
      <c r="B217" s="132">
        <v>241233</v>
      </c>
      <c r="C217" s="132">
        <v>241233</v>
      </c>
      <c r="D217" s="309">
        <v>100</v>
      </c>
      <c r="E217" s="132">
        <v>27785.33</v>
      </c>
    </row>
    <row r="218" spans="1:5" ht="39">
      <c r="A218" s="324" t="s">
        <v>614</v>
      </c>
      <c r="B218" s="132">
        <v>241233</v>
      </c>
      <c r="C218" s="132">
        <v>241233</v>
      </c>
      <c r="D218" s="309">
        <v>100</v>
      </c>
      <c r="E218" s="132">
        <v>27785.33</v>
      </c>
    </row>
    <row r="219" spans="1:5">
      <c r="A219" s="313" t="s">
        <v>591</v>
      </c>
      <c r="B219" s="132">
        <v>93100</v>
      </c>
      <c r="C219" s="132">
        <v>86104.83</v>
      </c>
      <c r="D219" s="309">
        <v>92.486390977443605</v>
      </c>
      <c r="E219" s="132">
        <v>55322.83</v>
      </c>
    </row>
    <row r="220" spans="1:5">
      <c r="A220" s="314" t="s">
        <v>592</v>
      </c>
      <c r="B220" s="132">
        <v>93100</v>
      </c>
      <c r="C220" s="132">
        <v>86104.83</v>
      </c>
      <c r="D220" s="309">
        <v>92.486390977443605</v>
      </c>
      <c r="E220" s="132">
        <v>55322.83</v>
      </c>
    </row>
    <row r="221" spans="1:5">
      <c r="A221" s="308" t="s">
        <v>198</v>
      </c>
      <c r="B221" s="132">
        <v>0</v>
      </c>
      <c r="C221" s="132">
        <v>0</v>
      </c>
      <c r="D221" s="309">
        <v>0</v>
      </c>
      <c r="E221" s="132">
        <v>-1926175.81</v>
      </c>
    </row>
    <row r="222" spans="1:5">
      <c r="A222" s="308" t="s">
        <v>602</v>
      </c>
      <c r="B222" s="132">
        <v>0</v>
      </c>
      <c r="C222" s="132">
        <v>0</v>
      </c>
      <c r="D222" s="309">
        <v>0</v>
      </c>
      <c r="E222" s="132">
        <v>1926175.81</v>
      </c>
    </row>
    <row r="223" spans="1:5">
      <c r="A223" s="313" t="s">
        <v>605</v>
      </c>
      <c r="B223" s="132">
        <v>0</v>
      </c>
      <c r="C223" s="132">
        <v>0</v>
      </c>
      <c r="D223" s="309">
        <v>0</v>
      </c>
      <c r="E223" s="132">
        <v>1926175.81</v>
      </c>
    </row>
    <row r="224" spans="1:5">
      <c r="A224" s="308"/>
      <c r="B224" s="132"/>
      <c r="C224" s="132"/>
      <c r="D224" s="309"/>
      <c r="E224" s="132"/>
    </row>
    <row r="225" spans="1:5">
      <c r="A225" s="323" t="s">
        <v>615</v>
      </c>
      <c r="B225" s="132"/>
      <c r="C225" s="132"/>
      <c r="D225" s="309"/>
      <c r="E225" s="132"/>
    </row>
    <row r="226" spans="1:5">
      <c r="A226" s="310" t="s">
        <v>546</v>
      </c>
      <c r="B226" s="311">
        <v>35189178</v>
      </c>
      <c r="C226" s="311">
        <v>32867929.73</v>
      </c>
      <c r="D226" s="312">
        <v>93.403516643668098</v>
      </c>
      <c r="E226" s="311">
        <v>-4107539.07</v>
      </c>
    </row>
    <row r="227" spans="1:5" ht="26">
      <c r="A227" s="313" t="s">
        <v>548</v>
      </c>
      <c r="B227" s="132">
        <v>40803</v>
      </c>
      <c r="C227" s="132">
        <v>40307.43</v>
      </c>
      <c r="D227" s="309">
        <v>98.785456951694698</v>
      </c>
      <c r="E227" s="132">
        <v>668.3</v>
      </c>
    </row>
    <row r="228" spans="1:5">
      <c r="A228" s="313" t="s">
        <v>552</v>
      </c>
      <c r="B228" s="132">
        <v>213800</v>
      </c>
      <c r="C228" s="132">
        <v>213800</v>
      </c>
      <c r="D228" s="309">
        <v>100</v>
      </c>
      <c r="E228" s="132">
        <v>27785.33</v>
      </c>
    </row>
    <row r="229" spans="1:5">
      <c r="A229" s="314" t="s">
        <v>553</v>
      </c>
      <c r="B229" s="132">
        <v>213800</v>
      </c>
      <c r="C229" s="132">
        <v>213800</v>
      </c>
      <c r="D229" s="309">
        <v>100</v>
      </c>
      <c r="E229" s="132">
        <v>27785.33</v>
      </c>
    </row>
    <row r="230" spans="1:5">
      <c r="A230" s="317" t="s">
        <v>616</v>
      </c>
      <c r="B230" s="132">
        <v>213800</v>
      </c>
      <c r="C230" s="132">
        <v>213800</v>
      </c>
      <c r="D230" s="309">
        <v>100</v>
      </c>
      <c r="E230" s="132">
        <v>27785.33</v>
      </c>
    </row>
    <row r="231" spans="1:5" ht="26">
      <c r="A231" s="318" t="s">
        <v>617</v>
      </c>
      <c r="B231" s="132">
        <v>213800</v>
      </c>
      <c r="C231" s="132">
        <v>213800</v>
      </c>
      <c r="D231" s="309">
        <v>100</v>
      </c>
      <c r="E231" s="132">
        <v>27785.33</v>
      </c>
    </row>
    <row r="232" spans="1:5" ht="39">
      <c r="A232" s="324" t="s">
        <v>618</v>
      </c>
      <c r="B232" s="132">
        <v>213800</v>
      </c>
      <c r="C232" s="132">
        <v>213800</v>
      </c>
      <c r="D232" s="309">
        <v>100</v>
      </c>
      <c r="E232" s="132">
        <v>27785.33</v>
      </c>
    </row>
    <row r="233" spans="1:5">
      <c r="A233" s="313" t="s">
        <v>567</v>
      </c>
      <c r="B233" s="132">
        <v>34934575</v>
      </c>
      <c r="C233" s="132">
        <v>32613822.300000001</v>
      </c>
      <c r="D233" s="309">
        <v>93.356860073437304</v>
      </c>
      <c r="E233" s="132">
        <v>-4135992.7</v>
      </c>
    </row>
    <row r="234" spans="1:5" ht="26">
      <c r="A234" s="314" t="s">
        <v>568</v>
      </c>
      <c r="B234" s="132">
        <v>34934575</v>
      </c>
      <c r="C234" s="132">
        <v>32613822.300000001</v>
      </c>
      <c r="D234" s="309">
        <v>93.356860073437304</v>
      </c>
      <c r="E234" s="132">
        <v>-4135992.7</v>
      </c>
    </row>
    <row r="235" spans="1:5">
      <c r="A235" s="310" t="s">
        <v>570</v>
      </c>
      <c r="B235" s="311">
        <v>35489178</v>
      </c>
      <c r="C235" s="311">
        <v>32857852.870000001</v>
      </c>
      <c r="D235" s="312">
        <v>92.585556278592904</v>
      </c>
      <c r="E235" s="311">
        <v>5330385.6399999997</v>
      </c>
    </row>
    <row r="236" spans="1:5">
      <c r="A236" s="313" t="s">
        <v>571</v>
      </c>
      <c r="B236" s="132">
        <v>33537195</v>
      </c>
      <c r="C236" s="132">
        <v>32064814.390000001</v>
      </c>
      <c r="D236" s="309">
        <v>95.609708534061994</v>
      </c>
      <c r="E236" s="132">
        <v>5140143.29</v>
      </c>
    </row>
    <row r="237" spans="1:5">
      <c r="A237" s="314" t="s">
        <v>572</v>
      </c>
      <c r="B237" s="132">
        <v>33348484</v>
      </c>
      <c r="C237" s="132">
        <v>31878659.940000001</v>
      </c>
      <c r="D237" s="309">
        <v>95.592531102763203</v>
      </c>
      <c r="E237" s="132">
        <v>5134143.29</v>
      </c>
    </row>
    <row r="238" spans="1:5">
      <c r="A238" s="317" t="s">
        <v>573</v>
      </c>
      <c r="B238" s="132">
        <v>28477716</v>
      </c>
      <c r="C238" s="132">
        <v>28364875.780000001</v>
      </c>
      <c r="D238" s="309">
        <v>99.603759585213894</v>
      </c>
      <c r="E238" s="132">
        <v>4480059.82</v>
      </c>
    </row>
    <row r="239" spans="1:5">
      <c r="A239" s="317" t="s">
        <v>574</v>
      </c>
      <c r="B239" s="132">
        <v>4870768</v>
      </c>
      <c r="C239" s="132">
        <v>3513784.16</v>
      </c>
      <c r="D239" s="309">
        <v>72.140248929942899</v>
      </c>
      <c r="E239" s="132">
        <v>654083.47</v>
      </c>
    </row>
    <row r="240" spans="1:5" ht="26">
      <c r="A240" s="314" t="s">
        <v>576</v>
      </c>
      <c r="B240" s="132">
        <v>22000</v>
      </c>
      <c r="C240" s="132">
        <v>22000</v>
      </c>
      <c r="D240" s="309">
        <v>100</v>
      </c>
      <c r="E240" s="132">
        <v>6000</v>
      </c>
    </row>
    <row r="241" spans="1:5">
      <c r="A241" s="317" t="s">
        <v>577</v>
      </c>
      <c r="B241" s="132">
        <v>21000</v>
      </c>
      <c r="C241" s="132">
        <v>21000</v>
      </c>
      <c r="D241" s="309">
        <v>100</v>
      </c>
      <c r="E241" s="132">
        <v>5000</v>
      </c>
    </row>
    <row r="242" spans="1:5">
      <c r="A242" s="317" t="s">
        <v>578</v>
      </c>
      <c r="B242" s="132">
        <v>1000</v>
      </c>
      <c r="C242" s="132">
        <v>1000</v>
      </c>
      <c r="D242" s="309">
        <v>100</v>
      </c>
      <c r="E242" s="132">
        <v>1000</v>
      </c>
    </row>
    <row r="243" spans="1:5" ht="26">
      <c r="A243" s="314" t="s">
        <v>579</v>
      </c>
      <c r="B243" s="132">
        <v>164119</v>
      </c>
      <c r="C243" s="132">
        <v>164118.68</v>
      </c>
      <c r="D243" s="309">
        <v>99.999805019528495</v>
      </c>
      <c r="E243" s="132">
        <v>0</v>
      </c>
    </row>
    <row r="244" spans="1:5">
      <c r="A244" s="317" t="s">
        <v>581</v>
      </c>
      <c r="B244" s="132">
        <v>164119</v>
      </c>
      <c r="C244" s="132">
        <v>164118.68</v>
      </c>
      <c r="D244" s="309">
        <v>99.999805019528495</v>
      </c>
      <c r="E244" s="132">
        <v>0</v>
      </c>
    </row>
    <row r="245" spans="1:5" ht="26">
      <c r="A245" s="314" t="s">
        <v>582</v>
      </c>
      <c r="B245" s="132">
        <v>2592</v>
      </c>
      <c r="C245" s="132">
        <v>35.770000000000003</v>
      </c>
      <c r="D245" s="309">
        <v>1.3800154320987701</v>
      </c>
      <c r="E245" s="132">
        <v>0</v>
      </c>
    </row>
    <row r="246" spans="1:5" ht="26">
      <c r="A246" s="317" t="s">
        <v>583</v>
      </c>
      <c r="B246" s="132">
        <v>2592</v>
      </c>
      <c r="C246" s="132">
        <v>35.770000000000003</v>
      </c>
      <c r="D246" s="309">
        <v>1.3800154320987701</v>
      </c>
      <c r="E246" s="132">
        <v>0</v>
      </c>
    </row>
    <row r="247" spans="1:5" ht="26">
      <c r="A247" s="318" t="s">
        <v>584</v>
      </c>
      <c r="B247" s="132">
        <v>2592</v>
      </c>
      <c r="C247" s="132">
        <v>35.770000000000003</v>
      </c>
      <c r="D247" s="309">
        <v>1.3800154320987701</v>
      </c>
      <c r="E247" s="132">
        <v>0</v>
      </c>
    </row>
    <row r="248" spans="1:5">
      <c r="A248" s="313" t="s">
        <v>591</v>
      </c>
      <c r="B248" s="132">
        <v>1951983</v>
      </c>
      <c r="C248" s="132">
        <v>793038.48</v>
      </c>
      <c r="D248" s="309">
        <v>40.627325135516003</v>
      </c>
      <c r="E248" s="132">
        <v>190242.35</v>
      </c>
    </row>
    <row r="249" spans="1:5">
      <c r="A249" s="314" t="s">
        <v>592</v>
      </c>
      <c r="B249" s="132">
        <v>1951983</v>
      </c>
      <c r="C249" s="132">
        <v>793038.48</v>
      </c>
      <c r="D249" s="309">
        <v>40.627325135516003</v>
      </c>
      <c r="E249" s="132">
        <v>190242.35</v>
      </c>
    </row>
    <row r="250" spans="1:5">
      <c r="A250" s="308" t="s">
        <v>198</v>
      </c>
      <c r="B250" s="132">
        <v>-300000</v>
      </c>
      <c r="C250" s="132">
        <v>10076.86</v>
      </c>
      <c r="D250" s="309">
        <v>-3.3589533333333299</v>
      </c>
      <c r="E250" s="132">
        <v>-9437924.7100000009</v>
      </c>
    </row>
    <row r="251" spans="1:5">
      <c r="A251" s="308" t="s">
        <v>602</v>
      </c>
      <c r="B251" s="132">
        <v>300000</v>
      </c>
      <c r="C251" s="132">
        <v>-10076.86</v>
      </c>
      <c r="D251" s="309">
        <v>-3.3589533333333299</v>
      </c>
      <c r="E251" s="132">
        <v>9437924.7100000009</v>
      </c>
    </row>
    <row r="252" spans="1:5">
      <c r="A252" s="313" t="s">
        <v>605</v>
      </c>
      <c r="B252" s="132">
        <v>300000</v>
      </c>
      <c r="C252" s="132">
        <v>-10076.86</v>
      </c>
      <c r="D252" s="309">
        <v>-3.3589533333333299</v>
      </c>
      <c r="E252" s="132">
        <v>9437924.7100000009</v>
      </c>
    </row>
    <row r="253" spans="1:5" ht="39">
      <c r="A253" s="314" t="s">
        <v>606</v>
      </c>
      <c r="B253" s="132">
        <v>300000</v>
      </c>
      <c r="C253" s="132">
        <v>0</v>
      </c>
      <c r="D253" s="309">
        <v>0</v>
      </c>
      <c r="E253" s="132">
        <v>0</v>
      </c>
    </row>
    <row r="254" spans="1:5">
      <c r="A254" s="308"/>
      <c r="B254" s="132"/>
      <c r="C254" s="132"/>
      <c r="D254" s="309"/>
      <c r="E254" s="132"/>
    </row>
    <row r="255" spans="1:5">
      <c r="A255" s="310" t="s">
        <v>610</v>
      </c>
      <c r="B255" s="311"/>
      <c r="C255" s="311"/>
      <c r="D255" s="312"/>
      <c r="E255" s="311"/>
    </row>
    <row r="256" spans="1:5">
      <c r="A256" s="310" t="s">
        <v>546</v>
      </c>
      <c r="B256" s="311">
        <v>35189178</v>
      </c>
      <c r="C256" s="311">
        <v>32867929.73</v>
      </c>
      <c r="D256" s="312">
        <v>93.403516643668098</v>
      </c>
      <c r="E256" s="311">
        <v>-4107539.07</v>
      </c>
    </row>
    <row r="257" spans="1:5" ht="26">
      <c r="A257" s="313" t="s">
        <v>548</v>
      </c>
      <c r="B257" s="132">
        <v>40803</v>
      </c>
      <c r="C257" s="132">
        <v>40307.43</v>
      </c>
      <c r="D257" s="309">
        <v>98.785456951694698</v>
      </c>
      <c r="E257" s="132">
        <v>668.3</v>
      </c>
    </row>
    <row r="258" spans="1:5">
      <c r="A258" s="313" t="s">
        <v>552</v>
      </c>
      <c r="B258" s="132">
        <v>213800</v>
      </c>
      <c r="C258" s="132">
        <v>213800</v>
      </c>
      <c r="D258" s="309">
        <v>100</v>
      </c>
      <c r="E258" s="132">
        <v>27785.33</v>
      </c>
    </row>
    <row r="259" spans="1:5">
      <c r="A259" s="314" t="s">
        <v>553</v>
      </c>
      <c r="B259" s="132">
        <v>213800</v>
      </c>
      <c r="C259" s="132">
        <v>213800</v>
      </c>
      <c r="D259" s="309">
        <v>100</v>
      </c>
      <c r="E259" s="132">
        <v>27785.33</v>
      </c>
    </row>
    <row r="260" spans="1:5">
      <c r="A260" s="317" t="s">
        <v>616</v>
      </c>
      <c r="B260" s="132">
        <v>213800</v>
      </c>
      <c r="C260" s="132">
        <v>213800</v>
      </c>
      <c r="D260" s="309">
        <v>100</v>
      </c>
      <c r="E260" s="132">
        <v>27785.33</v>
      </c>
    </row>
    <row r="261" spans="1:5" ht="26">
      <c r="A261" s="318" t="s">
        <v>617</v>
      </c>
      <c r="B261" s="132">
        <v>213800</v>
      </c>
      <c r="C261" s="132">
        <v>213800</v>
      </c>
      <c r="D261" s="309">
        <v>100</v>
      </c>
      <c r="E261" s="132">
        <v>27785.33</v>
      </c>
    </row>
    <row r="262" spans="1:5" ht="39">
      <c r="A262" s="324" t="s">
        <v>618</v>
      </c>
      <c r="B262" s="132">
        <v>213800</v>
      </c>
      <c r="C262" s="132">
        <v>213800</v>
      </c>
      <c r="D262" s="309">
        <v>100</v>
      </c>
      <c r="E262" s="132">
        <v>27785.33</v>
      </c>
    </row>
    <row r="263" spans="1:5">
      <c r="A263" s="313" t="s">
        <v>567</v>
      </c>
      <c r="B263" s="132">
        <v>34934575</v>
      </c>
      <c r="C263" s="132">
        <v>32613822.300000001</v>
      </c>
      <c r="D263" s="309">
        <v>93.356860073437304</v>
      </c>
      <c r="E263" s="132">
        <v>-4135992.7</v>
      </c>
    </row>
    <row r="264" spans="1:5" ht="26">
      <c r="A264" s="314" t="s">
        <v>568</v>
      </c>
      <c r="B264" s="132">
        <v>34934575</v>
      </c>
      <c r="C264" s="132">
        <v>32613822.300000001</v>
      </c>
      <c r="D264" s="309">
        <v>93.356860073437304</v>
      </c>
      <c r="E264" s="132">
        <v>-4135992.7</v>
      </c>
    </row>
    <row r="265" spans="1:5">
      <c r="A265" s="310" t="s">
        <v>570</v>
      </c>
      <c r="B265" s="311">
        <v>35489178</v>
      </c>
      <c r="C265" s="311">
        <v>32857852.870000001</v>
      </c>
      <c r="D265" s="312">
        <v>92.585556278592904</v>
      </c>
      <c r="E265" s="311">
        <v>5330385.6399999997</v>
      </c>
    </row>
    <row r="266" spans="1:5">
      <c r="A266" s="313" t="s">
        <v>571</v>
      </c>
      <c r="B266" s="132">
        <v>33537195</v>
      </c>
      <c r="C266" s="132">
        <v>32064814.390000001</v>
      </c>
      <c r="D266" s="309">
        <v>95.609708534061994</v>
      </c>
      <c r="E266" s="132">
        <v>5140143.29</v>
      </c>
    </row>
    <row r="267" spans="1:5">
      <c r="A267" s="314" t="s">
        <v>572</v>
      </c>
      <c r="B267" s="132">
        <v>33348484</v>
      </c>
      <c r="C267" s="132">
        <v>31878659.940000001</v>
      </c>
      <c r="D267" s="309">
        <v>95.592531102763203</v>
      </c>
      <c r="E267" s="132">
        <v>5134143.29</v>
      </c>
    </row>
    <row r="268" spans="1:5">
      <c r="A268" s="317" t="s">
        <v>573</v>
      </c>
      <c r="B268" s="132">
        <v>28477716</v>
      </c>
      <c r="C268" s="132">
        <v>28364875.780000001</v>
      </c>
      <c r="D268" s="309">
        <v>99.603759585213894</v>
      </c>
      <c r="E268" s="132">
        <v>4480059.82</v>
      </c>
    </row>
    <row r="269" spans="1:5">
      <c r="A269" s="317" t="s">
        <v>574</v>
      </c>
      <c r="B269" s="132">
        <v>4870768</v>
      </c>
      <c r="C269" s="132">
        <v>3513784.16</v>
      </c>
      <c r="D269" s="309">
        <v>72.140248929942899</v>
      </c>
      <c r="E269" s="132">
        <v>654083.47</v>
      </c>
    </row>
    <row r="270" spans="1:5" ht="26">
      <c r="A270" s="314" t="s">
        <v>576</v>
      </c>
      <c r="B270" s="132">
        <v>22000</v>
      </c>
      <c r="C270" s="132">
        <v>22000</v>
      </c>
      <c r="D270" s="309">
        <v>100</v>
      </c>
      <c r="E270" s="132">
        <v>6000</v>
      </c>
    </row>
    <row r="271" spans="1:5">
      <c r="A271" s="317" t="s">
        <v>577</v>
      </c>
      <c r="B271" s="132">
        <v>21000</v>
      </c>
      <c r="C271" s="132">
        <v>21000</v>
      </c>
      <c r="D271" s="309">
        <v>100</v>
      </c>
      <c r="E271" s="132">
        <v>5000</v>
      </c>
    </row>
    <row r="272" spans="1:5">
      <c r="A272" s="317" t="s">
        <v>578</v>
      </c>
      <c r="B272" s="132">
        <v>1000</v>
      </c>
      <c r="C272" s="132">
        <v>1000</v>
      </c>
      <c r="D272" s="309">
        <v>100</v>
      </c>
      <c r="E272" s="132">
        <v>1000</v>
      </c>
    </row>
    <row r="273" spans="1:5" ht="26">
      <c r="A273" s="314" t="s">
        <v>579</v>
      </c>
      <c r="B273" s="132">
        <v>164119</v>
      </c>
      <c r="C273" s="132">
        <v>164118.68</v>
      </c>
      <c r="D273" s="309">
        <v>99.999805019528495</v>
      </c>
      <c r="E273" s="132">
        <v>0</v>
      </c>
    </row>
    <row r="274" spans="1:5">
      <c r="A274" s="317" t="s">
        <v>581</v>
      </c>
      <c r="B274" s="132">
        <v>164119</v>
      </c>
      <c r="C274" s="132">
        <v>164118.68</v>
      </c>
      <c r="D274" s="309">
        <v>99.999805019528495</v>
      </c>
      <c r="E274" s="132">
        <v>0</v>
      </c>
    </row>
    <row r="275" spans="1:5" ht="26">
      <c r="A275" s="314" t="s">
        <v>582</v>
      </c>
      <c r="B275" s="132">
        <v>2592</v>
      </c>
      <c r="C275" s="132">
        <v>35.770000000000003</v>
      </c>
      <c r="D275" s="309">
        <v>1.3800154320987701</v>
      </c>
      <c r="E275" s="132">
        <v>0</v>
      </c>
    </row>
    <row r="276" spans="1:5" ht="26">
      <c r="A276" s="317" t="s">
        <v>583</v>
      </c>
      <c r="B276" s="132">
        <v>2592</v>
      </c>
      <c r="C276" s="132">
        <v>35.770000000000003</v>
      </c>
      <c r="D276" s="309">
        <v>1.3800154320987701</v>
      </c>
      <c r="E276" s="132">
        <v>0</v>
      </c>
    </row>
    <row r="277" spans="1:5" ht="26">
      <c r="A277" s="318" t="s">
        <v>584</v>
      </c>
      <c r="B277" s="132">
        <v>2592</v>
      </c>
      <c r="C277" s="132">
        <v>35.770000000000003</v>
      </c>
      <c r="D277" s="309">
        <v>1.3800154320987701</v>
      </c>
      <c r="E277" s="132">
        <v>0</v>
      </c>
    </row>
    <row r="278" spans="1:5">
      <c r="A278" s="313" t="s">
        <v>591</v>
      </c>
      <c r="B278" s="132">
        <v>1951983</v>
      </c>
      <c r="C278" s="132">
        <v>793038.48</v>
      </c>
      <c r="D278" s="309">
        <v>40.627325135516003</v>
      </c>
      <c r="E278" s="132">
        <v>190242.35</v>
      </c>
    </row>
    <row r="279" spans="1:5">
      <c r="A279" s="314" t="s">
        <v>592</v>
      </c>
      <c r="B279" s="132">
        <v>1951983</v>
      </c>
      <c r="C279" s="132">
        <v>793038.48</v>
      </c>
      <c r="D279" s="309">
        <v>40.627325135516003</v>
      </c>
      <c r="E279" s="132">
        <v>190242.35</v>
      </c>
    </row>
    <row r="280" spans="1:5">
      <c r="A280" s="308" t="s">
        <v>198</v>
      </c>
      <c r="B280" s="132">
        <v>-300000</v>
      </c>
      <c r="C280" s="132">
        <v>10076.86</v>
      </c>
      <c r="D280" s="309">
        <v>-3.3589533333333299</v>
      </c>
      <c r="E280" s="132">
        <v>-9437924.7100000009</v>
      </c>
    </row>
    <row r="281" spans="1:5">
      <c r="A281" s="308" t="s">
        <v>602</v>
      </c>
      <c r="B281" s="132">
        <v>300000</v>
      </c>
      <c r="C281" s="132">
        <v>-10076.86</v>
      </c>
      <c r="D281" s="309">
        <v>-3.3589533333333299</v>
      </c>
      <c r="E281" s="132">
        <v>9437924.7100000009</v>
      </c>
    </row>
    <row r="282" spans="1:5">
      <c r="A282" s="313" t="s">
        <v>605</v>
      </c>
      <c r="B282" s="132">
        <v>300000</v>
      </c>
      <c r="C282" s="132">
        <v>-10076.86</v>
      </c>
      <c r="D282" s="309">
        <v>-3.3589533333333299</v>
      </c>
      <c r="E282" s="132">
        <v>9437924.7100000009</v>
      </c>
    </row>
    <row r="283" spans="1:5" ht="39">
      <c r="A283" s="314" t="s">
        <v>606</v>
      </c>
      <c r="B283" s="132">
        <v>300000</v>
      </c>
      <c r="C283" s="132">
        <v>0</v>
      </c>
      <c r="D283" s="309">
        <v>0</v>
      </c>
      <c r="E283" s="132">
        <v>0</v>
      </c>
    </row>
    <row r="284" spans="1:5">
      <c r="A284" s="308"/>
      <c r="B284" s="132"/>
      <c r="C284" s="132"/>
      <c r="D284" s="309"/>
      <c r="E284" s="132"/>
    </row>
    <row r="285" spans="1:5">
      <c r="A285" s="323" t="s">
        <v>619</v>
      </c>
      <c r="B285" s="132"/>
      <c r="C285" s="132"/>
      <c r="D285" s="309"/>
      <c r="E285" s="132"/>
    </row>
    <row r="286" spans="1:5">
      <c r="A286" s="310" t="s">
        <v>546</v>
      </c>
      <c r="B286" s="311">
        <v>24458286</v>
      </c>
      <c r="C286" s="311">
        <v>21403039.350000001</v>
      </c>
      <c r="D286" s="312">
        <v>87.508337051909507</v>
      </c>
      <c r="E286" s="311">
        <v>-6879735.0199999996</v>
      </c>
    </row>
    <row r="287" spans="1:5" ht="26">
      <c r="A287" s="313" t="s">
        <v>548</v>
      </c>
      <c r="B287" s="132">
        <v>372621</v>
      </c>
      <c r="C287" s="132">
        <v>390933.19</v>
      </c>
      <c r="D287" s="309">
        <v>104.914427796608</v>
      </c>
      <c r="E287" s="132">
        <v>68368.320000000007</v>
      </c>
    </row>
    <row r="288" spans="1:5" ht="26">
      <c r="A288" s="313" t="s">
        <v>549</v>
      </c>
      <c r="B288" s="132">
        <v>44183</v>
      </c>
      <c r="C288" s="132">
        <v>27328.82</v>
      </c>
      <c r="D288" s="309">
        <v>61.8536993866419</v>
      </c>
      <c r="E288" s="132">
        <v>-2587.1799999999998</v>
      </c>
    </row>
    <row r="289" spans="1:5">
      <c r="A289" s="314" t="s">
        <v>550</v>
      </c>
      <c r="B289" s="132">
        <v>44183</v>
      </c>
      <c r="C289" s="132">
        <v>27328.82</v>
      </c>
      <c r="D289" s="309">
        <v>61.8536993866419</v>
      </c>
      <c r="E289" s="132">
        <v>-2587.1799999999998</v>
      </c>
    </row>
    <row r="290" spans="1:5">
      <c r="A290" s="313" t="s">
        <v>552</v>
      </c>
      <c r="B290" s="132">
        <v>192323</v>
      </c>
      <c r="C290" s="132">
        <v>51054.21</v>
      </c>
      <c r="D290" s="309">
        <v>26.546076132339898</v>
      </c>
      <c r="E290" s="132">
        <v>-111158.29</v>
      </c>
    </row>
    <row r="291" spans="1:5">
      <c r="A291" s="314" t="s">
        <v>553</v>
      </c>
      <c r="B291" s="132">
        <v>192323</v>
      </c>
      <c r="C291" s="132">
        <v>51054.21</v>
      </c>
      <c r="D291" s="309">
        <v>26.546076132339898</v>
      </c>
      <c r="E291" s="132">
        <v>-111158.29</v>
      </c>
    </row>
    <row r="292" spans="1:5">
      <c r="A292" s="317" t="s">
        <v>616</v>
      </c>
      <c r="B292" s="132">
        <v>192323</v>
      </c>
      <c r="C292" s="132">
        <v>51054.21</v>
      </c>
      <c r="D292" s="309">
        <v>26.546076132339898</v>
      </c>
      <c r="E292" s="132">
        <v>-111158.29</v>
      </c>
    </row>
    <row r="293" spans="1:5" ht="26">
      <c r="A293" s="318" t="s">
        <v>617</v>
      </c>
      <c r="B293" s="132">
        <v>192323</v>
      </c>
      <c r="C293" s="132">
        <v>51054.21</v>
      </c>
      <c r="D293" s="309">
        <v>26.546076132339898</v>
      </c>
      <c r="E293" s="132">
        <v>-111158.29</v>
      </c>
    </row>
    <row r="294" spans="1:5" ht="39">
      <c r="A294" s="324" t="s">
        <v>618</v>
      </c>
      <c r="B294" s="132">
        <v>90330</v>
      </c>
      <c r="C294" s="132">
        <v>20707.59</v>
      </c>
      <c r="D294" s="309">
        <v>22.9243772832946</v>
      </c>
      <c r="E294" s="132">
        <v>-39511.910000000003</v>
      </c>
    </row>
    <row r="295" spans="1:5" ht="26">
      <c r="A295" s="324" t="s">
        <v>620</v>
      </c>
      <c r="B295" s="132">
        <v>101993</v>
      </c>
      <c r="C295" s="132">
        <v>30346.62</v>
      </c>
      <c r="D295" s="309">
        <v>29.753630151088799</v>
      </c>
      <c r="E295" s="132">
        <v>-71646.38</v>
      </c>
    </row>
    <row r="296" spans="1:5">
      <c r="A296" s="313" t="s">
        <v>567</v>
      </c>
      <c r="B296" s="132">
        <v>23849159</v>
      </c>
      <c r="C296" s="132">
        <v>20933723.129999999</v>
      </c>
      <c r="D296" s="309">
        <v>87.775519170298594</v>
      </c>
      <c r="E296" s="132">
        <v>-6834357.8700000001</v>
      </c>
    </row>
    <row r="297" spans="1:5" ht="26">
      <c r="A297" s="314" t="s">
        <v>568</v>
      </c>
      <c r="B297" s="132">
        <v>23849159</v>
      </c>
      <c r="C297" s="132">
        <v>20933723.129999999</v>
      </c>
      <c r="D297" s="309">
        <v>87.775519170298594</v>
      </c>
      <c r="E297" s="132">
        <v>-6834357.8700000001</v>
      </c>
    </row>
    <row r="298" spans="1:5">
      <c r="A298" s="310" t="s">
        <v>570</v>
      </c>
      <c r="B298" s="311">
        <v>24469970</v>
      </c>
      <c r="C298" s="311">
        <v>21298988.920000002</v>
      </c>
      <c r="D298" s="312">
        <v>87.041336462611099</v>
      </c>
      <c r="E298" s="311">
        <v>3279402.31</v>
      </c>
    </row>
    <row r="299" spans="1:5">
      <c r="A299" s="313" t="s">
        <v>571</v>
      </c>
      <c r="B299" s="132">
        <v>23144922</v>
      </c>
      <c r="C299" s="132">
        <v>20413713.84</v>
      </c>
      <c r="D299" s="309">
        <v>88.199536122869603</v>
      </c>
      <c r="E299" s="132">
        <v>2767265.43</v>
      </c>
    </row>
    <row r="300" spans="1:5">
      <c r="A300" s="314" t="s">
        <v>572</v>
      </c>
      <c r="B300" s="132">
        <v>22512820</v>
      </c>
      <c r="C300" s="132">
        <v>20074505.309999999</v>
      </c>
      <c r="D300" s="309">
        <v>89.169216961713403</v>
      </c>
      <c r="E300" s="132">
        <v>2874210.75</v>
      </c>
    </row>
    <row r="301" spans="1:5">
      <c r="A301" s="317" t="s">
        <v>573</v>
      </c>
      <c r="B301" s="132">
        <v>10730688</v>
      </c>
      <c r="C301" s="132">
        <v>10325189.18</v>
      </c>
      <c r="D301" s="309">
        <v>96.221129344176205</v>
      </c>
      <c r="E301" s="132">
        <v>1824273.57</v>
      </c>
    </row>
    <row r="302" spans="1:5">
      <c r="A302" s="317" t="s">
        <v>574</v>
      </c>
      <c r="B302" s="132">
        <v>11782132</v>
      </c>
      <c r="C302" s="132">
        <v>9749316.1300000008</v>
      </c>
      <c r="D302" s="309">
        <v>82.746621154813099</v>
      </c>
      <c r="E302" s="132">
        <v>1049937.18</v>
      </c>
    </row>
    <row r="303" spans="1:5" ht="26">
      <c r="A303" s="314" t="s">
        <v>576</v>
      </c>
      <c r="B303" s="132">
        <v>260000</v>
      </c>
      <c r="C303" s="132">
        <v>69723</v>
      </c>
      <c r="D303" s="309">
        <v>26.816538461538499</v>
      </c>
      <c r="E303" s="132">
        <v>9723</v>
      </c>
    </row>
    <row r="304" spans="1:5">
      <c r="A304" s="317" t="s">
        <v>577</v>
      </c>
      <c r="B304" s="132">
        <v>200000</v>
      </c>
      <c r="C304" s="132">
        <v>9723</v>
      </c>
      <c r="D304" s="309">
        <v>4.8615000000000004</v>
      </c>
      <c r="E304" s="132">
        <v>9723</v>
      </c>
    </row>
    <row r="305" spans="1:5">
      <c r="A305" s="317" t="s">
        <v>578</v>
      </c>
      <c r="B305" s="132">
        <v>60000</v>
      </c>
      <c r="C305" s="132">
        <v>60000</v>
      </c>
      <c r="D305" s="309">
        <v>100</v>
      </c>
      <c r="E305" s="132">
        <v>0</v>
      </c>
    </row>
    <row r="306" spans="1:5" ht="26">
      <c r="A306" s="314" t="s">
        <v>579</v>
      </c>
      <c r="B306" s="132">
        <v>4424</v>
      </c>
      <c r="C306" s="132">
        <v>4423.8900000000003</v>
      </c>
      <c r="D306" s="309">
        <v>99.997513562386999</v>
      </c>
      <c r="E306" s="132">
        <v>0</v>
      </c>
    </row>
    <row r="307" spans="1:5">
      <c r="A307" s="317" t="s">
        <v>581</v>
      </c>
      <c r="B307" s="132">
        <v>4424</v>
      </c>
      <c r="C307" s="132">
        <v>4423.8900000000003</v>
      </c>
      <c r="D307" s="309">
        <v>99.997513562386999</v>
      </c>
      <c r="E307" s="132">
        <v>0</v>
      </c>
    </row>
    <row r="308" spans="1:5" ht="26">
      <c r="A308" s="314" t="s">
        <v>582</v>
      </c>
      <c r="B308" s="132">
        <v>367678</v>
      </c>
      <c r="C308" s="132">
        <v>265061.64</v>
      </c>
      <c r="D308" s="309">
        <v>72.090698926778302</v>
      </c>
      <c r="E308" s="132">
        <v>-116668.32</v>
      </c>
    </row>
    <row r="309" spans="1:5" ht="26">
      <c r="A309" s="317" t="s">
        <v>583</v>
      </c>
      <c r="B309" s="132">
        <v>367678</v>
      </c>
      <c r="C309" s="132">
        <v>265061.64</v>
      </c>
      <c r="D309" s="309">
        <v>72.090698926778302</v>
      </c>
      <c r="E309" s="132">
        <v>-116668.32</v>
      </c>
    </row>
    <row r="310" spans="1:5" ht="26">
      <c r="A310" s="318" t="s">
        <v>613</v>
      </c>
      <c r="B310" s="132">
        <v>367678</v>
      </c>
      <c r="C310" s="132">
        <v>265061.64</v>
      </c>
      <c r="D310" s="309">
        <v>72.090698926778302</v>
      </c>
      <c r="E310" s="132">
        <v>-116668.32</v>
      </c>
    </row>
    <row r="311" spans="1:5" ht="39">
      <c r="A311" s="324" t="s">
        <v>614</v>
      </c>
      <c r="B311" s="132">
        <v>367678</v>
      </c>
      <c r="C311" s="132">
        <v>265061.64</v>
      </c>
      <c r="D311" s="309">
        <v>72.090698926778302</v>
      </c>
      <c r="E311" s="132">
        <v>-116668.32</v>
      </c>
    </row>
    <row r="312" spans="1:5">
      <c r="A312" s="313" t="s">
        <v>591</v>
      </c>
      <c r="B312" s="132">
        <v>1325048</v>
      </c>
      <c r="C312" s="132">
        <v>885275.08</v>
      </c>
      <c r="D312" s="309">
        <v>66.810793269375907</v>
      </c>
      <c r="E312" s="132">
        <v>512136.88</v>
      </c>
    </row>
    <row r="313" spans="1:5">
      <c r="A313" s="314" t="s">
        <v>592</v>
      </c>
      <c r="B313" s="132">
        <v>1325048</v>
      </c>
      <c r="C313" s="132">
        <v>885275.08</v>
      </c>
      <c r="D313" s="309">
        <v>66.810793269375907</v>
      </c>
      <c r="E313" s="132">
        <v>512136.88</v>
      </c>
    </row>
    <row r="314" spans="1:5">
      <c r="A314" s="308" t="s">
        <v>198</v>
      </c>
      <c r="B314" s="132">
        <v>-11684</v>
      </c>
      <c r="C314" s="132">
        <v>104050.43</v>
      </c>
      <c r="D314" s="309">
        <v>-890.537743923314</v>
      </c>
      <c r="E314" s="132">
        <v>-10159137.33</v>
      </c>
    </row>
    <row r="315" spans="1:5">
      <c r="A315" s="308" t="s">
        <v>602</v>
      </c>
      <c r="B315" s="132">
        <v>11684</v>
      </c>
      <c r="C315" s="132">
        <v>-104050.43</v>
      </c>
      <c r="D315" s="309">
        <v>-890.537743923314</v>
      </c>
      <c r="E315" s="132">
        <v>10159137.33</v>
      </c>
    </row>
    <row r="316" spans="1:5">
      <c r="A316" s="313" t="s">
        <v>605</v>
      </c>
      <c r="B316" s="132">
        <v>11684</v>
      </c>
      <c r="C316" s="132">
        <v>-104050.43</v>
      </c>
      <c r="D316" s="309">
        <v>-890.537743923314</v>
      </c>
      <c r="E316" s="132">
        <v>10159137.33</v>
      </c>
    </row>
    <row r="317" spans="1:5" ht="39">
      <c r="A317" s="314" t="s">
        <v>606</v>
      </c>
      <c r="B317" s="132">
        <v>3077</v>
      </c>
      <c r="C317" s="132">
        <v>-3077</v>
      </c>
      <c r="D317" s="309">
        <v>-100</v>
      </c>
      <c r="E317" s="132">
        <v>0</v>
      </c>
    </row>
    <row r="318" spans="1:5" ht="39">
      <c r="A318" s="314" t="s">
        <v>607</v>
      </c>
      <c r="B318" s="132">
        <v>8607</v>
      </c>
      <c r="C318" s="132">
        <v>-8607</v>
      </c>
      <c r="D318" s="309">
        <v>-100</v>
      </c>
      <c r="E318" s="132">
        <v>0</v>
      </c>
    </row>
    <row r="319" spans="1:5">
      <c r="A319" s="308"/>
      <c r="B319" s="132"/>
      <c r="C319" s="132"/>
      <c r="D319" s="309"/>
      <c r="E319" s="132"/>
    </row>
    <row r="320" spans="1:5">
      <c r="A320" s="310" t="s">
        <v>610</v>
      </c>
      <c r="B320" s="311"/>
      <c r="C320" s="311"/>
      <c r="D320" s="312"/>
      <c r="E320" s="311"/>
    </row>
    <row r="321" spans="1:5">
      <c r="A321" s="310" t="s">
        <v>546</v>
      </c>
      <c r="B321" s="311">
        <v>18991281</v>
      </c>
      <c r="C321" s="311">
        <v>16384750.300000001</v>
      </c>
      <c r="D321" s="312">
        <v>86.275119092809007</v>
      </c>
      <c r="E321" s="311">
        <v>-2464724.5699999998</v>
      </c>
    </row>
    <row r="322" spans="1:5" ht="26">
      <c r="A322" s="313" t="s">
        <v>548</v>
      </c>
      <c r="B322" s="132">
        <v>372621</v>
      </c>
      <c r="C322" s="132">
        <v>390933.19</v>
      </c>
      <c r="D322" s="309">
        <v>104.914427796608</v>
      </c>
      <c r="E322" s="132">
        <v>69368.320000000007</v>
      </c>
    </row>
    <row r="323" spans="1:5">
      <c r="A323" s="313" t="s">
        <v>567</v>
      </c>
      <c r="B323" s="132">
        <v>18618660</v>
      </c>
      <c r="C323" s="132">
        <v>15993817.109999999</v>
      </c>
      <c r="D323" s="309">
        <v>85.902084843914693</v>
      </c>
      <c r="E323" s="132">
        <v>-2534092.89</v>
      </c>
    </row>
    <row r="324" spans="1:5" ht="26">
      <c r="A324" s="314" t="s">
        <v>568</v>
      </c>
      <c r="B324" s="132">
        <v>18618660</v>
      </c>
      <c r="C324" s="132">
        <v>15993817.109999999</v>
      </c>
      <c r="D324" s="309">
        <v>85.902084843914693</v>
      </c>
      <c r="E324" s="132">
        <v>-2534092.89</v>
      </c>
    </row>
    <row r="325" spans="1:5">
      <c r="A325" s="310" t="s">
        <v>570</v>
      </c>
      <c r="B325" s="311">
        <v>18994358</v>
      </c>
      <c r="C325" s="311">
        <v>16272092.880000001</v>
      </c>
      <c r="D325" s="312">
        <v>85.668033002220994</v>
      </c>
      <c r="E325" s="311">
        <v>2754784.42</v>
      </c>
    </row>
    <row r="326" spans="1:5">
      <c r="A326" s="313" t="s">
        <v>571</v>
      </c>
      <c r="B326" s="132">
        <v>17932164</v>
      </c>
      <c r="C326" s="132">
        <v>15646210.050000001</v>
      </c>
      <c r="D326" s="309">
        <v>87.252213675940098</v>
      </c>
      <c r="E326" s="132">
        <v>2298754.0299999998</v>
      </c>
    </row>
    <row r="327" spans="1:5">
      <c r="A327" s="314" t="s">
        <v>572</v>
      </c>
      <c r="B327" s="132">
        <v>17667740</v>
      </c>
      <c r="C327" s="132">
        <v>15572063.16</v>
      </c>
      <c r="D327" s="309">
        <v>88.138398912368004</v>
      </c>
      <c r="E327" s="132">
        <v>2289031.0299999998</v>
      </c>
    </row>
    <row r="328" spans="1:5">
      <c r="A328" s="317" t="s">
        <v>573</v>
      </c>
      <c r="B328" s="132">
        <v>9197586</v>
      </c>
      <c r="C328" s="132">
        <v>8858712.0199999996</v>
      </c>
      <c r="D328" s="309">
        <v>96.315620424750605</v>
      </c>
      <c r="E328" s="132">
        <v>1543145.73</v>
      </c>
    </row>
    <row r="329" spans="1:5">
      <c r="A329" s="317" t="s">
        <v>574</v>
      </c>
      <c r="B329" s="132">
        <v>8470154</v>
      </c>
      <c r="C329" s="132">
        <v>6713351.1399999997</v>
      </c>
      <c r="D329" s="309">
        <v>79.258902966817402</v>
      </c>
      <c r="E329" s="132">
        <v>745885.3</v>
      </c>
    </row>
    <row r="330" spans="1:5" ht="26">
      <c r="A330" s="314" t="s">
        <v>576</v>
      </c>
      <c r="B330" s="132">
        <v>260000</v>
      </c>
      <c r="C330" s="132">
        <v>69723</v>
      </c>
      <c r="D330" s="309">
        <v>26.816538461538499</v>
      </c>
      <c r="E330" s="132">
        <v>9723</v>
      </c>
    </row>
    <row r="331" spans="1:5">
      <c r="A331" s="317" t="s">
        <v>577</v>
      </c>
      <c r="B331" s="132">
        <v>200000</v>
      </c>
      <c r="C331" s="132">
        <v>9723</v>
      </c>
      <c r="D331" s="309">
        <v>4.8615000000000004</v>
      </c>
      <c r="E331" s="132">
        <v>9723</v>
      </c>
    </row>
    <row r="332" spans="1:5">
      <c r="A332" s="317" t="s">
        <v>578</v>
      </c>
      <c r="B332" s="132">
        <v>60000</v>
      </c>
      <c r="C332" s="132">
        <v>60000</v>
      </c>
      <c r="D332" s="309">
        <v>100</v>
      </c>
      <c r="E332" s="132">
        <v>0</v>
      </c>
    </row>
    <row r="333" spans="1:5" ht="26">
      <c r="A333" s="314" t="s">
        <v>579</v>
      </c>
      <c r="B333" s="132">
        <v>4424</v>
      </c>
      <c r="C333" s="132">
        <v>4423.8900000000003</v>
      </c>
      <c r="D333" s="309">
        <v>99.997513562386999</v>
      </c>
      <c r="E333" s="132">
        <v>0</v>
      </c>
    </row>
    <row r="334" spans="1:5">
      <c r="A334" s="317" t="s">
        <v>581</v>
      </c>
      <c r="B334" s="132">
        <v>4424</v>
      </c>
      <c r="C334" s="132">
        <v>4423.8900000000003</v>
      </c>
      <c r="D334" s="309">
        <v>99.997513562386999</v>
      </c>
      <c r="E334" s="132">
        <v>0</v>
      </c>
    </row>
    <row r="335" spans="1:5">
      <c r="A335" s="313" t="s">
        <v>591</v>
      </c>
      <c r="B335" s="132">
        <v>1062194</v>
      </c>
      <c r="C335" s="132">
        <v>625882.82999999996</v>
      </c>
      <c r="D335" s="309">
        <v>58.923589287832499</v>
      </c>
      <c r="E335" s="132">
        <v>456030.39</v>
      </c>
    </row>
    <row r="336" spans="1:5">
      <c r="A336" s="314" t="s">
        <v>592</v>
      </c>
      <c r="B336" s="132">
        <v>1062194</v>
      </c>
      <c r="C336" s="132">
        <v>625882.82999999996</v>
      </c>
      <c r="D336" s="309">
        <v>58.923589287832499</v>
      </c>
      <c r="E336" s="132">
        <v>456030.39</v>
      </c>
    </row>
    <row r="337" spans="1:5">
      <c r="A337" s="308" t="s">
        <v>198</v>
      </c>
      <c r="B337" s="132">
        <v>-3077</v>
      </c>
      <c r="C337" s="132">
        <v>112657.42</v>
      </c>
      <c r="D337" s="309">
        <v>-3661.2746181345501</v>
      </c>
      <c r="E337" s="132">
        <v>-5219508.99</v>
      </c>
    </row>
    <row r="338" spans="1:5">
      <c r="A338" s="308" t="s">
        <v>602</v>
      </c>
      <c r="B338" s="132">
        <v>3077</v>
      </c>
      <c r="C338" s="132">
        <v>-112657.42</v>
      </c>
      <c r="D338" s="309">
        <v>-3661.2746181345501</v>
      </c>
      <c r="E338" s="132">
        <v>5219508.99</v>
      </c>
    </row>
    <row r="339" spans="1:5">
      <c r="A339" s="313" t="s">
        <v>605</v>
      </c>
      <c r="B339" s="132">
        <v>3077</v>
      </c>
      <c r="C339" s="132">
        <v>-112657.42</v>
      </c>
      <c r="D339" s="309">
        <v>-3661.2746181345501</v>
      </c>
      <c r="E339" s="132">
        <v>5219508.99</v>
      </c>
    </row>
    <row r="340" spans="1:5" ht="39">
      <c r="A340" s="314" t="s">
        <v>606</v>
      </c>
      <c r="B340" s="132">
        <v>3077</v>
      </c>
      <c r="C340" s="132">
        <v>-3077</v>
      </c>
      <c r="D340" s="309">
        <v>-100</v>
      </c>
      <c r="E340" s="132">
        <v>0</v>
      </c>
    </row>
    <row r="341" spans="1:5">
      <c r="A341" s="308"/>
      <c r="B341" s="132"/>
      <c r="C341" s="132"/>
      <c r="D341" s="309"/>
      <c r="E341" s="132"/>
    </row>
    <row r="342" spans="1:5" ht="26">
      <c r="A342" s="310" t="s">
        <v>611</v>
      </c>
      <c r="B342" s="311"/>
      <c r="C342" s="311"/>
      <c r="D342" s="312"/>
      <c r="E342" s="311"/>
    </row>
    <row r="343" spans="1:5">
      <c r="A343" s="310" t="s">
        <v>546</v>
      </c>
      <c r="B343" s="311">
        <v>5467005</v>
      </c>
      <c r="C343" s="311">
        <v>5018289.05</v>
      </c>
      <c r="D343" s="312">
        <v>91.792289379651194</v>
      </c>
      <c r="E343" s="311">
        <v>-4415010.45</v>
      </c>
    </row>
    <row r="344" spans="1:5" ht="26">
      <c r="A344" s="313" t="s">
        <v>548</v>
      </c>
      <c r="B344" s="132">
        <v>0</v>
      </c>
      <c r="C344" s="132">
        <v>0</v>
      </c>
      <c r="D344" s="309">
        <v>0</v>
      </c>
      <c r="E344" s="132">
        <v>-1000</v>
      </c>
    </row>
    <row r="345" spans="1:5" ht="26">
      <c r="A345" s="313" t="s">
        <v>549</v>
      </c>
      <c r="B345" s="132">
        <v>44183</v>
      </c>
      <c r="C345" s="132">
        <v>27328.82</v>
      </c>
      <c r="D345" s="309">
        <v>61.8536993866419</v>
      </c>
      <c r="E345" s="132">
        <v>-2587.1799999999998</v>
      </c>
    </row>
    <row r="346" spans="1:5">
      <c r="A346" s="314" t="s">
        <v>550</v>
      </c>
      <c r="B346" s="132">
        <v>44183</v>
      </c>
      <c r="C346" s="132">
        <v>27328.82</v>
      </c>
      <c r="D346" s="309">
        <v>61.8536993866419</v>
      </c>
      <c r="E346" s="132">
        <v>-2587.1799999999998</v>
      </c>
    </row>
    <row r="347" spans="1:5">
      <c r="A347" s="313" t="s">
        <v>552</v>
      </c>
      <c r="B347" s="132">
        <v>192323</v>
      </c>
      <c r="C347" s="132">
        <v>51054.21</v>
      </c>
      <c r="D347" s="309">
        <v>26.546076132339898</v>
      </c>
      <c r="E347" s="132">
        <v>-111158.29</v>
      </c>
    </row>
    <row r="348" spans="1:5">
      <c r="A348" s="314" t="s">
        <v>553</v>
      </c>
      <c r="B348" s="132">
        <v>192323</v>
      </c>
      <c r="C348" s="132">
        <v>51054.21</v>
      </c>
      <c r="D348" s="309">
        <v>26.546076132339898</v>
      </c>
      <c r="E348" s="132">
        <v>-111158.29</v>
      </c>
    </row>
    <row r="349" spans="1:5">
      <c r="A349" s="317" t="s">
        <v>616</v>
      </c>
      <c r="B349" s="132">
        <v>192323</v>
      </c>
      <c r="C349" s="132">
        <v>51054.21</v>
      </c>
      <c r="D349" s="309">
        <v>26.546076132339898</v>
      </c>
      <c r="E349" s="132">
        <v>-111158.29</v>
      </c>
    </row>
    <row r="350" spans="1:5" ht="26">
      <c r="A350" s="318" t="s">
        <v>617</v>
      </c>
      <c r="B350" s="132">
        <v>192323</v>
      </c>
      <c r="C350" s="132">
        <v>51054.21</v>
      </c>
      <c r="D350" s="309">
        <v>26.546076132339898</v>
      </c>
      <c r="E350" s="132">
        <v>-111158.29</v>
      </c>
    </row>
    <row r="351" spans="1:5" ht="39">
      <c r="A351" s="324" t="s">
        <v>618</v>
      </c>
      <c r="B351" s="132">
        <v>90330</v>
      </c>
      <c r="C351" s="132">
        <v>20707.59</v>
      </c>
      <c r="D351" s="309">
        <v>22.9243772832946</v>
      </c>
      <c r="E351" s="132">
        <v>-39511.910000000003</v>
      </c>
    </row>
    <row r="352" spans="1:5" ht="26">
      <c r="A352" s="324" t="s">
        <v>620</v>
      </c>
      <c r="B352" s="132">
        <v>101993</v>
      </c>
      <c r="C352" s="132">
        <v>30346.62</v>
      </c>
      <c r="D352" s="309">
        <v>29.753630151088799</v>
      </c>
      <c r="E352" s="132">
        <v>-71646.38</v>
      </c>
    </row>
    <row r="353" spans="1:5">
      <c r="A353" s="313" t="s">
        <v>567</v>
      </c>
      <c r="B353" s="132">
        <v>5230499</v>
      </c>
      <c r="C353" s="132">
        <v>4939906.0199999996</v>
      </c>
      <c r="D353" s="309">
        <v>94.444258951201405</v>
      </c>
      <c r="E353" s="132">
        <v>-4300264.9800000004</v>
      </c>
    </row>
    <row r="354" spans="1:5" ht="26">
      <c r="A354" s="314" t="s">
        <v>568</v>
      </c>
      <c r="B354" s="132">
        <v>5230499</v>
      </c>
      <c r="C354" s="132">
        <v>4939906.0199999996</v>
      </c>
      <c r="D354" s="309">
        <v>94.444258951201405</v>
      </c>
      <c r="E354" s="132">
        <v>-4300264.9800000004</v>
      </c>
    </row>
    <row r="355" spans="1:5">
      <c r="A355" s="310" t="s">
        <v>570</v>
      </c>
      <c r="B355" s="311">
        <v>5475612</v>
      </c>
      <c r="C355" s="311">
        <v>5026896.04</v>
      </c>
      <c r="D355" s="312">
        <v>91.805190725712507</v>
      </c>
      <c r="E355" s="311">
        <v>524617.89</v>
      </c>
    </row>
    <row r="356" spans="1:5">
      <c r="A356" s="313" t="s">
        <v>571</v>
      </c>
      <c r="B356" s="132">
        <v>5212758</v>
      </c>
      <c r="C356" s="132">
        <v>4767503.79</v>
      </c>
      <c r="D356" s="309">
        <v>91.458375585438603</v>
      </c>
      <c r="E356" s="132">
        <v>468511.4</v>
      </c>
    </row>
    <row r="357" spans="1:5">
      <c r="A357" s="314" t="s">
        <v>572</v>
      </c>
      <c r="B357" s="132">
        <v>4845080</v>
      </c>
      <c r="C357" s="132">
        <v>4502442.1500000004</v>
      </c>
      <c r="D357" s="309">
        <v>92.928128121723503</v>
      </c>
      <c r="E357" s="132">
        <v>585179.72</v>
      </c>
    </row>
    <row r="358" spans="1:5">
      <c r="A358" s="317" t="s">
        <v>573</v>
      </c>
      <c r="B358" s="132">
        <v>1533102</v>
      </c>
      <c r="C358" s="132">
        <v>1466477.16</v>
      </c>
      <c r="D358" s="309">
        <v>95.654246097128606</v>
      </c>
      <c r="E358" s="132">
        <v>281127.84000000003</v>
      </c>
    </row>
    <row r="359" spans="1:5">
      <c r="A359" s="317" t="s">
        <v>574</v>
      </c>
      <c r="B359" s="132">
        <v>3311978</v>
      </c>
      <c r="C359" s="132">
        <v>3035964.99</v>
      </c>
      <c r="D359" s="309">
        <v>91.666218495412707</v>
      </c>
      <c r="E359" s="132">
        <v>304051.88</v>
      </c>
    </row>
    <row r="360" spans="1:5" ht="26">
      <c r="A360" s="314" t="s">
        <v>582</v>
      </c>
      <c r="B360" s="132">
        <v>367678</v>
      </c>
      <c r="C360" s="132">
        <v>265061.64</v>
      </c>
      <c r="D360" s="309">
        <v>72.090698926778302</v>
      </c>
      <c r="E360" s="132">
        <v>-116668.32</v>
      </c>
    </row>
    <row r="361" spans="1:5" ht="26">
      <c r="A361" s="317" t="s">
        <v>583</v>
      </c>
      <c r="B361" s="132">
        <v>367678</v>
      </c>
      <c r="C361" s="132">
        <v>265061.64</v>
      </c>
      <c r="D361" s="309">
        <v>72.090698926778302</v>
      </c>
      <c r="E361" s="132">
        <v>-116668.32</v>
      </c>
    </row>
    <row r="362" spans="1:5" ht="26">
      <c r="A362" s="318" t="s">
        <v>613</v>
      </c>
      <c r="B362" s="132">
        <v>367678</v>
      </c>
      <c r="C362" s="132">
        <v>265061.64</v>
      </c>
      <c r="D362" s="309">
        <v>72.090698926778302</v>
      </c>
      <c r="E362" s="132">
        <v>-116668.32</v>
      </c>
    </row>
    <row r="363" spans="1:5" ht="39">
      <c r="A363" s="324" t="s">
        <v>614</v>
      </c>
      <c r="B363" s="132">
        <v>367678</v>
      </c>
      <c r="C363" s="132">
        <v>265061.64</v>
      </c>
      <c r="D363" s="309">
        <v>72.090698926778302</v>
      </c>
      <c r="E363" s="132">
        <v>-116668.32</v>
      </c>
    </row>
    <row r="364" spans="1:5">
      <c r="A364" s="313" t="s">
        <v>591</v>
      </c>
      <c r="B364" s="132">
        <v>262854</v>
      </c>
      <c r="C364" s="132">
        <v>259392.25</v>
      </c>
      <c r="D364" s="309">
        <v>98.683014144734301</v>
      </c>
      <c r="E364" s="132">
        <v>56106.49</v>
      </c>
    </row>
    <row r="365" spans="1:5">
      <c r="A365" s="314" t="s">
        <v>592</v>
      </c>
      <c r="B365" s="132">
        <v>262854</v>
      </c>
      <c r="C365" s="132">
        <v>259392.25</v>
      </c>
      <c r="D365" s="309">
        <v>98.683014144734301</v>
      </c>
      <c r="E365" s="132">
        <v>56106.49</v>
      </c>
    </row>
    <row r="366" spans="1:5">
      <c r="A366" s="308" t="s">
        <v>198</v>
      </c>
      <c r="B366" s="132">
        <v>-8607</v>
      </c>
      <c r="C366" s="132">
        <v>-8606.99</v>
      </c>
      <c r="D366" s="309">
        <v>99.999883815499004</v>
      </c>
      <c r="E366" s="132">
        <v>-4939628.34</v>
      </c>
    </row>
    <row r="367" spans="1:5">
      <c r="A367" s="308" t="s">
        <v>602</v>
      </c>
      <c r="B367" s="132">
        <v>8607</v>
      </c>
      <c r="C367" s="132">
        <v>8606.99</v>
      </c>
      <c r="D367" s="309">
        <v>99.999883815499004</v>
      </c>
      <c r="E367" s="132">
        <v>4939628.34</v>
      </c>
    </row>
    <row r="368" spans="1:5">
      <c r="A368" s="313" t="s">
        <v>605</v>
      </c>
      <c r="B368" s="132">
        <v>8607</v>
      </c>
      <c r="C368" s="132">
        <v>8606.99</v>
      </c>
      <c r="D368" s="309">
        <v>99.999883815499004</v>
      </c>
      <c r="E368" s="132">
        <v>4939628.34</v>
      </c>
    </row>
    <row r="369" spans="1:5" ht="39">
      <c r="A369" s="314" t="s">
        <v>607</v>
      </c>
      <c r="B369" s="132">
        <v>8607</v>
      </c>
      <c r="C369" s="132">
        <v>-8607</v>
      </c>
      <c r="D369" s="309">
        <v>-100</v>
      </c>
      <c r="E369" s="132">
        <v>0</v>
      </c>
    </row>
    <row r="370" spans="1:5">
      <c r="A370" s="308"/>
      <c r="B370" s="132"/>
      <c r="C370" s="132"/>
      <c r="D370" s="309"/>
      <c r="E370" s="132"/>
    </row>
    <row r="371" spans="1:5">
      <c r="A371" s="323" t="s">
        <v>621</v>
      </c>
      <c r="B371" s="132"/>
      <c r="C371" s="132"/>
      <c r="D371" s="309"/>
      <c r="E371" s="132"/>
    </row>
    <row r="372" spans="1:5">
      <c r="A372" s="310" t="s">
        <v>546</v>
      </c>
      <c r="B372" s="311">
        <v>19628719</v>
      </c>
      <c r="C372" s="311">
        <v>17399489.640000001</v>
      </c>
      <c r="D372" s="312">
        <v>88.643021686743793</v>
      </c>
      <c r="E372" s="311">
        <v>-2206272.9500000002</v>
      </c>
    </row>
    <row r="373" spans="1:5" ht="26">
      <c r="A373" s="313" t="s">
        <v>548</v>
      </c>
      <c r="B373" s="132">
        <v>30747</v>
      </c>
      <c r="C373" s="132">
        <v>28861.79</v>
      </c>
      <c r="D373" s="309">
        <v>93.868637590659205</v>
      </c>
      <c r="E373" s="132">
        <v>0</v>
      </c>
    </row>
    <row r="374" spans="1:5">
      <c r="A374" s="313" t="s">
        <v>552</v>
      </c>
      <c r="B374" s="132">
        <v>28290</v>
      </c>
      <c r="C374" s="132">
        <v>22423.96</v>
      </c>
      <c r="D374" s="309">
        <v>79.264616472251703</v>
      </c>
      <c r="E374" s="132">
        <v>15205.16</v>
      </c>
    </row>
    <row r="375" spans="1:5">
      <c r="A375" s="314" t="s">
        <v>553</v>
      </c>
      <c r="B375" s="132">
        <v>28290</v>
      </c>
      <c r="C375" s="132">
        <v>22423.96</v>
      </c>
      <c r="D375" s="309">
        <v>79.264616472251703</v>
      </c>
      <c r="E375" s="132">
        <v>15205.16</v>
      </c>
    </row>
    <row r="376" spans="1:5">
      <c r="A376" s="317" t="s">
        <v>616</v>
      </c>
      <c r="B376" s="132">
        <v>28290</v>
      </c>
      <c r="C376" s="132">
        <v>22423.96</v>
      </c>
      <c r="D376" s="309">
        <v>79.264616472251703</v>
      </c>
      <c r="E376" s="132">
        <v>15205.16</v>
      </c>
    </row>
    <row r="377" spans="1:5" ht="26">
      <c r="A377" s="318" t="s">
        <v>617</v>
      </c>
      <c r="B377" s="132">
        <v>28290</v>
      </c>
      <c r="C377" s="132">
        <v>22423.96</v>
      </c>
      <c r="D377" s="309">
        <v>79.264616472251703</v>
      </c>
      <c r="E377" s="132">
        <v>15205.16</v>
      </c>
    </row>
    <row r="378" spans="1:5" ht="39">
      <c r="A378" s="324" t="s">
        <v>618</v>
      </c>
      <c r="B378" s="132">
        <v>7804</v>
      </c>
      <c r="C378" s="132">
        <v>1937.96</v>
      </c>
      <c r="D378" s="309">
        <v>24.832906201947701</v>
      </c>
      <c r="E378" s="132">
        <v>-5280.84</v>
      </c>
    </row>
    <row r="379" spans="1:5" ht="26">
      <c r="A379" s="324" t="s">
        <v>622</v>
      </c>
      <c r="B379" s="132">
        <v>20486</v>
      </c>
      <c r="C379" s="132">
        <v>20486</v>
      </c>
      <c r="D379" s="309">
        <v>100</v>
      </c>
      <c r="E379" s="132">
        <v>20486</v>
      </c>
    </row>
    <row r="380" spans="1:5">
      <c r="A380" s="313" t="s">
        <v>567</v>
      </c>
      <c r="B380" s="132">
        <v>19569682</v>
      </c>
      <c r="C380" s="132">
        <v>17348203.890000001</v>
      </c>
      <c r="D380" s="309">
        <v>88.648368890204793</v>
      </c>
      <c r="E380" s="132">
        <v>-2221478.11</v>
      </c>
    </row>
    <row r="381" spans="1:5" ht="26">
      <c r="A381" s="314" t="s">
        <v>568</v>
      </c>
      <c r="B381" s="132">
        <v>19569682</v>
      </c>
      <c r="C381" s="132">
        <v>17348203.890000001</v>
      </c>
      <c r="D381" s="309">
        <v>88.648368890204793</v>
      </c>
      <c r="E381" s="132">
        <v>-2221478.11</v>
      </c>
    </row>
    <row r="382" spans="1:5">
      <c r="A382" s="310" t="s">
        <v>570</v>
      </c>
      <c r="B382" s="311">
        <v>20250530</v>
      </c>
      <c r="C382" s="311">
        <v>17522566.239999998</v>
      </c>
      <c r="D382" s="312">
        <v>86.528926600933403</v>
      </c>
      <c r="E382" s="311">
        <v>1327208.42</v>
      </c>
    </row>
    <row r="383" spans="1:5">
      <c r="A383" s="313" t="s">
        <v>571</v>
      </c>
      <c r="B383" s="132">
        <v>18052476</v>
      </c>
      <c r="C383" s="132">
        <v>17223559.739999998</v>
      </c>
      <c r="D383" s="309">
        <v>95.4082960143528</v>
      </c>
      <c r="E383" s="132">
        <v>1192762.97</v>
      </c>
    </row>
    <row r="384" spans="1:5">
      <c r="A384" s="314" t="s">
        <v>572</v>
      </c>
      <c r="B384" s="132">
        <v>11740654</v>
      </c>
      <c r="C384" s="132">
        <v>11171868.439999999</v>
      </c>
      <c r="D384" s="309">
        <v>95.155418428990401</v>
      </c>
      <c r="E384" s="132">
        <v>1190825.01</v>
      </c>
    </row>
    <row r="385" spans="1:5">
      <c r="A385" s="317" t="s">
        <v>573</v>
      </c>
      <c r="B385" s="132">
        <v>9003029</v>
      </c>
      <c r="C385" s="132">
        <v>8767529.6699999999</v>
      </c>
      <c r="D385" s="309">
        <v>97.384221132687699</v>
      </c>
      <c r="E385" s="132">
        <v>614937.55000000005</v>
      </c>
    </row>
    <row r="386" spans="1:5">
      <c r="A386" s="317" t="s">
        <v>574</v>
      </c>
      <c r="B386" s="132">
        <v>2737625</v>
      </c>
      <c r="C386" s="132">
        <v>2404338.77</v>
      </c>
      <c r="D386" s="309">
        <v>87.825716451303606</v>
      </c>
      <c r="E386" s="132">
        <v>575887.46</v>
      </c>
    </row>
    <row r="387" spans="1:5" ht="26">
      <c r="A387" s="314" t="s">
        <v>576</v>
      </c>
      <c r="B387" s="132">
        <v>6300486</v>
      </c>
      <c r="C387" s="132">
        <v>6040388.9500000002</v>
      </c>
      <c r="D387" s="309">
        <v>95.871793858442004</v>
      </c>
      <c r="E387" s="132">
        <v>0</v>
      </c>
    </row>
    <row r="388" spans="1:5">
      <c r="A388" s="317" t="s">
        <v>577</v>
      </c>
      <c r="B388" s="132">
        <v>6300486</v>
      </c>
      <c r="C388" s="132">
        <v>6040388.9500000002</v>
      </c>
      <c r="D388" s="309">
        <v>95.871793858442004</v>
      </c>
      <c r="E388" s="132">
        <v>0</v>
      </c>
    </row>
    <row r="389" spans="1:5" ht="26">
      <c r="A389" s="314" t="s">
        <v>579</v>
      </c>
      <c r="B389" s="132">
        <v>9384</v>
      </c>
      <c r="C389" s="132">
        <v>9364.39</v>
      </c>
      <c r="D389" s="309">
        <v>99.791027280477394</v>
      </c>
      <c r="E389" s="132">
        <v>0</v>
      </c>
    </row>
    <row r="390" spans="1:5">
      <c r="A390" s="317" t="s">
        <v>581</v>
      </c>
      <c r="B390" s="132">
        <v>9384</v>
      </c>
      <c r="C390" s="132">
        <v>9364.39</v>
      </c>
      <c r="D390" s="309">
        <v>99.791027280477394</v>
      </c>
      <c r="E390" s="132">
        <v>0</v>
      </c>
    </row>
    <row r="391" spans="1:5" ht="26">
      <c r="A391" s="314" t="s">
        <v>582</v>
      </c>
      <c r="B391" s="132">
        <v>1952</v>
      </c>
      <c r="C391" s="132">
        <v>1937.96</v>
      </c>
      <c r="D391" s="309">
        <v>99.280737704917996</v>
      </c>
      <c r="E391" s="132">
        <v>1937.96</v>
      </c>
    </row>
    <row r="392" spans="1:5" ht="26">
      <c r="A392" s="317" t="s">
        <v>588</v>
      </c>
      <c r="B392" s="132">
        <v>1952</v>
      </c>
      <c r="C392" s="132">
        <v>1937.96</v>
      </c>
      <c r="D392" s="309">
        <v>99.280737704917996</v>
      </c>
      <c r="E392" s="132">
        <v>1937.96</v>
      </c>
    </row>
    <row r="393" spans="1:5" ht="52">
      <c r="A393" s="318" t="s">
        <v>590</v>
      </c>
      <c r="B393" s="132">
        <v>1952</v>
      </c>
      <c r="C393" s="132">
        <v>1937.96</v>
      </c>
      <c r="D393" s="309">
        <v>99.280737704917996</v>
      </c>
      <c r="E393" s="132">
        <v>1937.96</v>
      </c>
    </row>
    <row r="394" spans="1:5">
      <c r="A394" s="313" t="s">
        <v>591</v>
      </c>
      <c r="B394" s="132">
        <v>2198054</v>
      </c>
      <c r="C394" s="132">
        <v>299006.5</v>
      </c>
      <c r="D394" s="309">
        <v>13.603237227110901</v>
      </c>
      <c r="E394" s="132">
        <v>134445.45000000001</v>
      </c>
    </row>
    <row r="395" spans="1:5">
      <c r="A395" s="314" t="s">
        <v>592</v>
      </c>
      <c r="B395" s="132">
        <v>2198054</v>
      </c>
      <c r="C395" s="132">
        <v>299006.5</v>
      </c>
      <c r="D395" s="309">
        <v>13.603237227110901</v>
      </c>
      <c r="E395" s="132">
        <v>134445.45000000001</v>
      </c>
    </row>
    <row r="396" spans="1:5">
      <c r="A396" s="308" t="s">
        <v>198</v>
      </c>
      <c r="B396" s="132">
        <v>-621811</v>
      </c>
      <c r="C396" s="132">
        <v>-123076.6</v>
      </c>
      <c r="D396" s="309">
        <v>19.7932490740756</v>
      </c>
      <c r="E396" s="132">
        <v>-3533481.37</v>
      </c>
    </row>
    <row r="397" spans="1:5">
      <c r="A397" s="308" t="s">
        <v>602</v>
      </c>
      <c r="B397" s="132">
        <v>621811</v>
      </c>
      <c r="C397" s="132">
        <v>123076.6</v>
      </c>
      <c r="D397" s="309">
        <v>19.7932490740756</v>
      </c>
      <c r="E397" s="132">
        <v>3533481.37</v>
      </c>
    </row>
    <row r="398" spans="1:5">
      <c r="A398" s="313" t="s">
        <v>605</v>
      </c>
      <c r="B398" s="132">
        <v>621811</v>
      </c>
      <c r="C398" s="132">
        <v>123076.6</v>
      </c>
      <c r="D398" s="309">
        <v>19.7932490740756</v>
      </c>
      <c r="E398" s="132">
        <v>3533481.37</v>
      </c>
    </row>
    <row r="399" spans="1:5" ht="39">
      <c r="A399" s="314" t="s">
        <v>606</v>
      </c>
      <c r="B399" s="132">
        <v>44100</v>
      </c>
      <c r="C399" s="132">
        <v>-44098.99</v>
      </c>
      <c r="D399" s="309">
        <v>-99.997709750566898</v>
      </c>
      <c r="E399" s="132">
        <v>0</v>
      </c>
    </row>
    <row r="400" spans="1:5" ht="39">
      <c r="A400" s="314" t="s">
        <v>607</v>
      </c>
      <c r="B400" s="132">
        <v>577711</v>
      </c>
      <c r="C400" s="132">
        <v>-577710.15</v>
      </c>
      <c r="D400" s="309">
        <v>-99.999852867610301</v>
      </c>
      <c r="E400" s="132">
        <v>0</v>
      </c>
    </row>
    <row r="401" spans="1:5">
      <c r="A401" s="308"/>
      <c r="B401" s="132"/>
      <c r="C401" s="132"/>
      <c r="D401" s="309"/>
      <c r="E401" s="132"/>
    </row>
    <row r="402" spans="1:5">
      <c r="A402" s="310" t="s">
        <v>610</v>
      </c>
      <c r="B402" s="311"/>
      <c r="C402" s="311"/>
      <c r="D402" s="312"/>
      <c r="E402" s="311"/>
    </row>
    <row r="403" spans="1:5">
      <c r="A403" s="310" t="s">
        <v>546</v>
      </c>
      <c r="B403" s="311">
        <v>18331177</v>
      </c>
      <c r="C403" s="311">
        <v>17161608.079999998</v>
      </c>
      <c r="D403" s="312">
        <v>93.619782734081895</v>
      </c>
      <c r="E403" s="311">
        <v>-1147197.71</v>
      </c>
    </row>
    <row r="404" spans="1:5" ht="26">
      <c r="A404" s="313" t="s">
        <v>548</v>
      </c>
      <c r="B404" s="132">
        <v>30747</v>
      </c>
      <c r="C404" s="132">
        <v>28861.79</v>
      </c>
      <c r="D404" s="309">
        <v>93.868637590659205</v>
      </c>
      <c r="E404" s="132">
        <v>0</v>
      </c>
    </row>
    <row r="405" spans="1:5">
      <c r="A405" s="313" t="s">
        <v>552</v>
      </c>
      <c r="B405" s="132">
        <v>22438</v>
      </c>
      <c r="C405" s="132">
        <v>22423.96</v>
      </c>
      <c r="D405" s="309">
        <v>99.937427578215505</v>
      </c>
      <c r="E405" s="132">
        <v>20471.96</v>
      </c>
    </row>
    <row r="406" spans="1:5">
      <c r="A406" s="314" t="s">
        <v>553</v>
      </c>
      <c r="B406" s="132">
        <v>22438</v>
      </c>
      <c r="C406" s="132">
        <v>22423.96</v>
      </c>
      <c r="D406" s="309">
        <v>99.937427578215505</v>
      </c>
      <c r="E406" s="132">
        <v>20471.96</v>
      </c>
    </row>
    <row r="407" spans="1:5">
      <c r="A407" s="317" t="s">
        <v>616</v>
      </c>
      <c r="B407" s="132">
        <v>22438</v>
      </c>
      <c r="C407" s="132">
        <v>22423.96</v>
      </c>
      <c r="D407" s="309">
        <v>99.937427578215505</v>
      </c>
      <c r="E407" s="132">
        <v>20471.96</v>
      </c>
    </row>
    <row r="408" spans="1:5" ht="26">
      <c r="A408" s="318" t="s">
        <v>617</v>
      </c>
      <c r="B408" s="132">
        <v>22438</v>
      </c>
      <c r="C408" s="132">
        <v>22423.96</v>
      </c>
      <c r="D408" s="309">
        <v>99.937427578215505</v>
      </c>
      <c r="E408" s="132">
        <v>20471.96</v>
      </c>
    </row>
    <row r="409" spans="1:5" ht="39">
      <c r="A409" s="324" t="s">
        <v>618</v>
      </c>
      <c r="B409" s="132">
        <v>1952</v>
      </c>
      <c r="C409" s="132">
        <v>1937.96</v>
      </c>
      <c r="D409" s="309">
        <v>99.280737704917996</v>
      </c>
      <c r="E409" s="132">
        <v>-14.04</v>
      </c>
    </row>
    <row r="410" spans="1:5" ht="26">
      <c r="A410" s="324" t="s">
        <v>622</v>
      </c>
      <c r="B410" s="132">
        <v>20486</v>
      </c>
      <c r="C410" s="132">
        <v>20486</v>
      </c>
      <c r="D410" s="309">
        <v>100</v>
      </c>
      <c r="E410" s="132">
        <v>20486</v>
      </c>
    </row>
    <row r="411" spans="1:5">
      <c r="A411" s="313" t="s">
        <v>567</v>
      </c>
      <c r="B411" s="132">
        <v>18277992</v>
      </c>
      <c r="C411" s="132">
        <v>17110322.329999998</v>
      </c>
      <c r="D411" s="309">
        <v>93.611608594642107</v>
      </c>
      <c r="E411" s="132">
        <v>-1167669.67</v>
      </c>
    </row>
    <row r="412" spans="1:5" ht="26">
      <c r="A412" s="314" t="s">
        <v>568</v>
      </c>
      <c r="B412" s="132">
        <v>18277992</v>
      </c>
      <c r="C412" s="132">
        <v>17110322.329999998</v>
      </c>
      <c r="D412" s="309">
        <v>93.611608594642107</v>
      </c>
      <c r="E412" s="132">
        <v>-1167669.67</v>
      </c>
    </row>
    <row r="413" spans="1:5">
      <c r="A413" s="310" t="s">
        <v>570</v>
      </c>
      <c r="B413" s="311">
        <v>18375277</v>
      </c>
      <c r="C413" s="311">
        <v>17184936.289999999</v>
      </c>
      <c r="D413" s="312">
        <v>93.522052973677603</v>
      </c>
      <c r="E413" s="311">
        <v>1327208.42</v>
      </c>
    </row>
    <row r="414" spans="1:5">
      <c r="A414" s="313" t="s">
        <v>571</v>
      </c>
      <c r="B414" s="132">
        <v>17396349</v>
      </c>
      <c r="C414" s="132">
        <v>16900950.379999999</v>
      </c>
      <c r="D414" s="309">
        <v>97.152283964871003</v>
      </c>
      <c r="E414" s="132">
        <v>1192762.97</v>
      </c>
    </row>
    <row r="415" spans="1:5">
      <c r="A415" s="314" t="s">
        <v>572</v>
      </c>
      <c r="B415" s="132">
        <v>11093266</v>
      </c>
      <c r="C415" s="132">
        <v>10857997.23</v>
      </c>
      <c r="D415" s="309">
        <v>97.879174897636105</v>
      </c>
      <c r="E415" s="132">
        <v>1190825.01</v>
      </c>
    </row>
    <row r="416" spans="1:5">
      <c r="A416" s="317" t="s">
        <v>573</v>
      </c>
      <c r="B416" s="132">
        <v>8997115</v>
      </c>
      <c r="C416" s="132">
        <v>8761870.7200000007</v>
      </c>
      <c r="D416" s="309">
        <v>97.385336521762795</v>
      </c>
      <c r="E416" s="132">
        <v>614937.55000000005</v>
      </c>
    </row>
    <row r="417" spans="1:5">
      <c r="A417" s="317" t="s">
        <v>574</v>
      </c>
      <c r="B417" s="132">
        <v>2096151</v>
      </c>
      <c r="C417" s="132">
        <v>2096126.51</v>
      </c>
      <c r="D417" s="309">
        <v>99.998831668138394</v>
      </c>
      <c r="E417" s="132">
        <v>575887.46</v>
      </c>
    </row>
    <row r="418" spans="1:5" ht="26">
      <c r="A418" s="314" t="s">
        <v>576</v>
      </c>
      <c r="B418" s="132">
        <v>6291747</v>
      </c>
      <c r="C418" s="132">
        <v>6031650.7999999998</v>
      </c>
      <c r="D418" s="309">
        <v>95.866073445102003</v>
      </c>
      <c r="E418" s="132">
        <v>0</v>
      </c>
    </row>
    <row r="419" spans="1:5">
      <c r="A419" s="317" t="s">
        <v>577</v>
      </c>
      <c r="B419" s="132">
        <v>6291747</v>
      </c>
      <c r="C419" s="132">
        <v>6031650.7999999998</v>
      </c>
      <c r="D419" s="309">
        <v>95.866073445102003</v>
      </c>
      <c r="E419" s="132">
        <v>0</v>
      </c>
    </row>
    <row r="420" spans="1:5" ht="26">
      <c r="A420" s="314" t="s">
        <v>579</v>
      </c>
      <c r="B420" s="132">
        <v>9384</v>
      </c>
      <c r="C420" s="132">
        <v>9364.39</v>
      </c>
      <c r="D420" s="309">
        <v>99.791027280477394</v>
      </c>
      <c r="E420" s="132">
        <v>0</v>
      </c>
    </row>
    <row r="421" spans="1:5">
      <c r="A421" s="317" t="s">
        <v>581</v>
      </c>
      <c r="B421" s="132">
        <v>9384</v>
      </c>
      <c r="C421" s="132">
        <v>9364.39</v>
      </c>
      <c r="D421" s="309">
        <v>99.791027280477394</v>
      </c>
      <c r="E421" s="132">
        <v>0</v>
      </c>
    </row>
    <row r="422" spans="1:5" ht="26">
      <c r="A422" s="314" t="s">
        <v>582</v>
      </c>
      <c r="B422" s="132">
        <v>1952</v>
      </c>
      <c r="C422" s="132">
        <v>1937.96</v>
      </c>
      <c r="D422" s="309">
        <v>99.280737704917996</v>
      </c>
      <c r="E422" s="132">
        <v>1937.96</v>
      </c>
    </row>
    <row r="423" spans="1:5" ht="26">
      <c r="A423" s="317" t="s">
        <v>588</v>
      </c>
      <c r="B423" s="132">
        <v>1952</v>
      </c>
      <c r="C423" s="132">
        <v>1937.96</v>
      </c>
      <c r="D423" s="309">
        <v>99.280737704917996</v>
      </c>
      <c r="E423" s="132">
        <v>1937.96</v>
      </c>
    </row>
    <row r="424" spans="1:5" ht="52">
      <c r="A424" s="318" t="s">
        <v>590</v>
      </c>
      <c r="B424" s="132">
        <v>1952</v>
      </c>
      <c r="C424" s="132">
        <v>1937.96</v>
      </c>
      <c r="D424" s="309">
        <v>99.280737704917996</v>
      </c>
      <c r="E424" s="132">
        <v>1937.96</v>
      </c>
    </row>
    <row r="425" spans="1:5">
      <c r="A425" s="313" t="s">
        <v>591</v>
      </c>
      <c r="B425" s="132">
        <v>978928</v>
      </c>
      <c r="C425" s="132">
        <v>283985.90999999997</v>
      </c>
      <c r="D425" s="309">
        <v>29.009887346158301</v>
      </c>
      <c r="E425" s="132">
        <v>134445.45000000001</v>
      </c>
    </row>
    <row r="426" spans="1:5">
      <c r="A426" s="314" t="s">
        <v>592</v>
      </c>
      <c r="B426" s="132">
        <v>978928</v>
      </c>
      <c r="C426" s="132">
        <v>283985.90999999997</v>
      </c>
      <c r="D426" s="309">
        <v>29.009887346158301</v>
      </c>
      <c r="E426" s="132">
        <v>134445.45000000001</v>
      </c>
    </row>
    <row r="427" spans="1:5">
      <c r="A427" s="308" t="s">
        <v>198</v>
      </c>
      <c r="B427" s="132">
        <v>-44100</v>
      </c>
      <c r="C427" s="132">
        <v>-23328.21</v>
      </c>
      <c r="D427" s="309">
        <v>52.898435374149699</v>
      </c>
      <c r="E427" s="132">
        <v>-2474406.13</v>
      </c>
    </row>
    <row r="428" spans="1:5">
      <c r="A428" s="308" t="s">
        <v>602</v>
      </c>
      <c r="B428" s="132">
        <v>44100</v>
      </c>
      <c r="C428" s="132">
        <v>23328.21</v>
      </c>
      <c r="D428" s="309">
        <v>52.898435374149699</v>
      </c>
      <c r="E428" s="132">
        <v>2474406.13</v>
      </c>
    </row>
    <row r="429" spans="1:5">
      <c r="A429" s="313" t="s">
        <v>605</v>
      </c>
      <c r="B429" s="132">
        <v>44100</v>
      </c>
      <c r="C429" s="132">
        <v>23328.21</v>
      </c>
      <c r="D429" s="309">
        <v>52.898435374149699</v>
      </c>
      <c r="E429" s="132">
        <v>2474406.13</v>
      </c>
    </row>
    <row r="430" spans="1:5" ht="39">
      <c r="A430" s="314" t="s">
        <v>606</v>
      </c>
      <c r="B430" s="132">
        <v>44100</v>
      </c>
      <c r="C430" s="132">
        <v>-44098.99</v>
      </c>
      <c r="D430" s="309">
        <v>-99.997709750566898</v>
      </c>
      <c r="E430" s="132">
        <v>0</v>
      </c>
    </row>
    <row r="431" spans="1:5">
      <c r="A431" s="308"/>
      <c r="B431" s="132"/>
      <c r="C431" s="132"/>
      <c r="D431" s="309"/>
      <c r="E431" s="132"/>
    </row>
    <row r="432" spans="1:5" ht="26">
      <c r="A432" s="310" t="s">
        <v>611</v>
      </c>
      <c r="B432" s="311"/>
      <c r="C432" s="311"/>
      <c r="D432" s="312"/>
      <c r="E432" s="311"/>
    </row>
    <row r="433" spans="1:5">
      <c r="A433" s="310" t="s">
        <v>546</v>
      </c>
      <c r="B433" s="311">
        <v>1297542</v>
      </c>
      <c r="C433" s="311">
        <v>237881.56</v>
      </c>
      <c r="D433" s="312">
        <v>18.333245474905599</v>
      </c>
      <c r="E433" s="311">
        <v>-1059075.24</v>
      </c>
    </row>
    <row r="434" spans="1:5">
      <c r="A434" s="313" t="s">
        <v>552</v>
      </c>
      <c r="B434" s="132">
        <v>5852</v>
      </c>
      <c r="C434" s="132">
        <v>0</v>
      </c>
      <c r="D434" s="309">
        <v>0</v>
      </c>
      <c r="E434" s="132">
        <v>-5266.8</v>
      </c>
    </row>
    <row r="435" spans="1:5">
      <c r="A435" s="314" t="s">
        <v>553</v>
      </c>
      <c r="B435" s="132">
        <v>5852</v>
      </c>
      <c r="C435" s="132">
        <v>0</v>
      </c>
      <c r="D435" s="309">
        <v>0</v>
      </c>
      <c r="E435" s="132">
        <v>-5266.8</v>
      </c>
    </row>
    <row r="436" spans="1:5">
      <c r="A436" s="317" t="s">
        <v>616</v>
      </c>
      <c r="B436" s="132">
        <v>5852</v>
      </c>
      <c r="C436" s="132">
        <v>0</v>
      </c>
      <c r="D436" s="309">
        <v>0</v>
      </c>
      <c r="E436" s="132">
        <v>-5266.8</v>
      </c>
    </row>
    <row r="437" spans="1:5" ht="26">
      <c r="A437" s="318" t="s">
        <v>617</v>
      </c>
      <c r="B437" s="132">
        <v>5852</v>
      </c>
      <c r="C437" s="132">
        <v>0</v>
      </c>
      <c r="D437" s="309">
        <v>0</v>
      </c>
      <c r="E437" s="132">
        <v>-5266.8</v>
      </c>
    </row>
    <row r="438" spans="1:5" ht="39">
      <c r="A438" s="324" t="s">
        <v>618</v>
      </c>
      <c r="B438" s="132">
        <v>5852</v>
      </c>
      <c r="C438" s="132">
        <v>0</v>
      </c>
      <c r="D438" s="309">
        <v>0</v>
      </c>
      <c r="E438" s="132">
        <v>-5266.8</v>
      </c>
    </row>
    <row r="439" spans="1:5">
      <c r="A439" s="313" t="s">
        <v>567</v>
      </c>
      <c r="B439" s="132">
        <v>1291690</v>
      </c>
      <c r="C439" s="132">
        <v>237881.56</v>
      </c>
      <c r="D439" s="309">
        <v>18.416304221601202</v>
      </c>
      <c r="E439" s="132">
        <v>-1053808.44</v>
      </c>
    </row>
    <row r="440" spans="1:5" ht="26">
      <c r="A440" s="314" t="s">
        <v>568</v>
      </c>
      <c r="B440" s="132">
        <v>1291690</v>
      </c>
      <c r="C440" s="132">
        <v>237881.56</v>
      </c>
      <c r="D440" s="309">
        <v>18.416304221601202</v>
      </c>
      <c r="E440" s="132">
        <v>-1053808.44</v>
      </c>
    </row>
    <row r="441" spans="1:5">
      <c r="A441" s="310" t="s">
        <v>570</v>
      </c>
      <c r="B441" s="311">
        <v>1875253</v>
      </c>
      <c r="C441" s="311">
        <v>337629.95</v>
      </c>
      <c r="D441" s="312">
        <v>18.004501259296699</v>
      </c>
      <c r="E441" s="311">
        <v>0</v>
      </c>
    </row>
    <row r="442" spans="1:5">
      <c r="A442" s="313" t="s">
        <v>571</v>
      </c>
      <c r="B442" s="132">
        <v>656127</v>
      </c>
      <c r="C442" s="132">
        <v>322609.36</v>
      </c>
      <c r="D442" s="309">
        <v>49.1687371499725</v>
      </c>
      <c r="E442" s="132">
        <v>0</v>
      </c>
    </row>
    <row r="443" spans="1:5">
      <c r="A443" s="314" t="s">
        <v>572</v>
      </c>
      <c r="B443" s="132">
        <v>647388</v>
      </c>
      <c r="C443" s="132">
        <v>313871.21000000002</v>
      </c>
      <c r="D443" s="309">
        <v>48.482704344226299</v>
      </c>
      <c r="E443" s="132">
        <v>0</v>
      </c>
    </row>
    <row r="444" spans="1:5">
      <c r="A444" s="317" t="s">
        <v>573</v>
      </c>
      <c r="B444" s="132">
        <v>5914</v>
      </c>
      <c r="C444" s="132">
        <v>5658.95</v>
      </c>
      <c r="D444" s="309">
        <v>95.687352045992597</v>
      </c>
      <c r="E444" s="132">
        <v>0</v>
      </c>
    </row>
    <row r="445" spans="1:5">
      <c r="A445" s="317" t="s">
        <v>574</v>
      </c>
      <c r="B445" s="132">
        <v>641474</v>
      </c>
      <c r="C445" s="132">
        <v>308212.26</v>
      </c>
      <c r="D445" s="309">
        <v>48.047506212254902</v>
      </c>
      <c r="E445" s="132">
        <v>0</v>
      </c>
    </row>
    <row r="446" spans="1:5" ht="26">
      <c r="A446" s="314" t="s">
        <v>576</v>
      </c>
      <c r="B446" s="132">
        <v>8739</v>
      </c>
      <c r="C446" s="132">
        <v>8738.15</v>
      </c>
      <c r="D446" s="309">
        <v>99.990273486668997</v>
      </c>
      <c r="E446" s="132">
        <v>0</v>
      </c>
    </row>
    <row r="447" spans="1:5">
      <c r="A447" s="317" t="s">
        <v>577</v>
      </c>
      <c r="B447" s="132">
        <v>8739</v>
      </c>
      <c r="C447" s="132">
        <v>8738.15</v>
      </c>
      <c r="D447" s="309">
        <v>99.990273486668997</v>
      </c>
      <c r="E447" s="132">
        <v>0</v>
      </c>
    </row>
    <row r="448" spans="1:5">
      <c r="A448" s="313" t="s">
        <v>591</v>
      </c>
      <c r="B448" s="132">
        <v>1219126</v>
      </c>
      <c r="C448" s="132">
        <v>15020.59</v>
      </c>
      <c r="D448" s="309">
        <v>1.2320785546366799</v>
      </c>
      <c r="E448" s="132">
        <v>0</v>
      </c>
    </row>
    <row r="449" spans="1:5">
      <c r="A449" s="314" t="s">
        <v>592</v>
      </c>
      <c r="B449" s="132">
        <v>1219126</v>
      </c>
      <c r="C449" s="132">
        <v>15020.59</v>
      </c>
      <c r="D449" s="309">
        <v>1.2320785546366799</v>
      </c>
      <c r="E449" s="132">
        <v>0</v>
      </c>
    </row>
    <row r="450" spans="1:5">
      <c r="A450" s="308" t="s">
        <v>198</v>
      </c>
      <c r="B450" s="132">
        <v>-577711</v>
      </c>
      <c r="C450" s="132">
        <v>-99748.39</v>
      </c>
      <c r="D450" s="309">
        <v>17.266139990410402</v>
      </c>
      <c r="E450" s="132">
        <v>-1059075.24</v>
      </c>
    </row>
    <row r="451" spans="1:5">
      <c r="A451" s="308" t="s">
        <v>602</v>
      </c>
      <c r="B451" s="132">
        <v>577711</v>
      </c>
      <c r="C451" s="132">
        <v>99748.39</v>
      </c>
      <c r="D451" s="309">
        <v>17.266139990410402</v>
      </c>
      <c r="E451" s="132">
        <v>1059075.24</v>
      </c>
    </row>
    <row r="452" spans="1:5">
      <c r="A452" s="313" t="s">
        <v>605</v>
      </c>
      <c r="B452" s="132">
        <v>577711</v>
      </c>
      <c r="C452" s="132">
        <v>99748.39</v>
      </c>
      <c r="D452" s="309">
        <v>17.266139990410402</v>
      </c>
      <c r="E452" s="132">
        <v>1059075.24</v>
      </c>
    </row>
    <row r="453" spans="1:5" ht="39">
      <c r="A453" s="314" t="s">
        <v>607</v>
      </c>
      <c r="B453" s="132">
        <v>577711</v>
      </c>
      <c r="C453" s="132">
        <v>-577710.15</v>
      </c>
      <c r="D453" s="309">
        <v>-99.999852867610301</v>
      </c>
      <c r="E453" s="132">
        <v>0</v>
      </c>
    </row>
    <row r="454" spans="1:5">
      <c r="A454" s="308"/>
      <c r="B454" s="132"/>
      <c r="C454" s="132"/>
      <c r="D454" s="309"/>
      <c r="E454" s="132"/>
    </row>
    <row r="455" spans="1:5">
      <c r="A455" s="323" t="s">
        <v>623</v>
      </c>
      <c r="B455" s="132"/>
      <c r="C455" s="132"/>
      <c r="D455" s="309"/>
      <c r="E455" s="132"/>
    </row>
    <row r="456" spans="1:5">
      <c r="A456" s="310" t="s">
        <v>546</v>
      </c>
      <c r="B456" s="311">
        <v>3220792</v>
      </c>
      <c r="C456" s="311">
        <v>3218245.71</v>
      </c>
      <c r="D456" s="312">
        <v>99.920942116100605</v>
      </c>
      <c r="E456" s="311">
        <v>187.59</v>
      </c>
    </row>
    <row r="457" spans="1:5" ht="26">
      <c r="A457" s="313" t="s">
        <v>548</v>
      </c>
      <c r="B457" s="132">
        <v>3000</v>
      </c>
      <c r="C457" s="132">
        <v>750.34</v>
      </c>
      <c r="D457" s="309">
        <v>25.011333333333301</v>
      </c>
      <c r="E457" s="132">
        <v>484.14</v>
      </c>
    </row>
    <row r="458" spans="1:5" ht="26">
      <c r="A458" s="313" t="s">
        <v>549</v>
      </c>
      <c r="B458" s="132">
        <v>42641</v>
      </c>
      <c r="C458" s="132">
        <v>42640.92</v>
      </c>
      <c r="D458" s="309">
        <v>99.999812387139102</v>
      </c>
      <c r="E458" s="132">
        <v>0</v>
      </c>
    </row>
    <row r="459" spans="1:5">
      <c r="A459" s="314" t="s">
        <v>550</v>
      </c>
      <c r="B459" s="132">
        <v>42641</v>
      </c>
      <c r="C459" s="132">
        <v>42640.92</v>
      </c>
      <c r="D459" s="309">
        <v>99.999812387139102</v>
      </c>
      <c r="E459" s="132">
        <v>0</v>
      </c>
    </row>
    <row r="460" spans="1:5">
      <c r="A460" s="313" t="s">
        <v>567</v>
      </c>
      <c r="B460" s="132">
        <v>3175151</v>
      </c>
      <c r="C460" s="132">
        <v>3174854.45</v>
      </c>
      <c r="D460" s="309">
        <v>99.990660286707595</v>
      </c>
      <c r="E460" s="132">
        <v>-296.55</v>
      </c>
    </row>
    <row r="461" spans="1:5" ht="26">
      <c r="A461" s="314" t="s">
        <v>568</v>
      </c>
      <c r="B461" s="132">
        <v>3175151</v>
      </c>
      <c r="C461" s="132">
        <v>3174854.45</v>
      </c>
      <c r="D461" s="309">
        <v>99.990660286707595</v>
      </c>
      <c r="E461" s="132">
        <v>-296.55</v>
      </c>
    </row>
    <row r="462" spans="1:5">
      <c r="A462" s="310" t="s">
        <v>570</v>
      </c>
      <c r="B462" s="311">
        <v>3250900</v>
      </c>
      <c r="C462" s="311">
        <v>3243172.78</v>
      </c>
      <c r="D462" s="312">
        <v>99.7623052077886</v>
      </c>
      <c r="E462" s="311">
        <v>541112.78</v>
      </c>
    </row>
    <row r="463" spans="1:5">
      <c r="A463" s="313" t="s">
        <v>571</v>
      </c>
      <c r="B463" s="132">
        <v>3225426</v>
      </c>
      <c r="C463" s="132">
        <v>3217699.35</v>
      </c>
      <c r="D463" s="309">
        <v>99.760445596953701</v>
      </c>
      <c r="E463" s="132">
        <v>515639.35</v>
      </c>
    </row>
    <row r="464" spans="1:5">
      <c r="A464" s="314" t="s">
        <v>572</v>
      </c>
      <c r="B464" s="132">
        <v>3213420</v>
      </c>
      <c r="C464" s="132">
        <v>3205693.35</v>
      </c>
      <c r="D464" s="309">
        <v>99.759550572287495</v>
      </c>
      <c r="E464" s="132">
        <v>515639.35</v>
      </c>
    </row>
    <row r="465" spans="1:5">
      <c r="A465" s="317" t="s">
        <v>573</v>
      </c>
      <c r="B465" s="132">
        <v>2679742</v>
      </c>
      <c r="C465" s="132">
        <v>2679742</v>
      </c>
      <c r="D465" s="309">
        <v>100</v>
      </c>
      <c r="E465" s="132">
        <v>457647.15</v>
      </c>
    </row>
    <row r="466" spans="1:5">
      <c r="A466" s="317" t="s">
        <v>574</v>
      </c>
      <c r="B466" s="132">
        <v>533678</v>
      </c>
      <c r="C466" s="132">
        <v>525951.35</v>
      </c>
      <c r="D466" s="309">
        <v>98.552188773005497</v>
      </c>
      <c r="E466" s="132">
        <v>57992.2</v>
      </c>
    </row>
    <row r="467" spans="1:5" ht="26">
      <c r="A467" s="314" t="s">
        <v>579</v>
      </c>
      <c r="B467" s="132">
        <v>12006</v>
      </c>
      <c r="C467" s="132">
        <v>12006</v>
      </c>
      <c r="D467" s="309">
        <v>100</v>
      </c>
      <c r="E467" s="132">
        <v>0</v>
      </c>
    </row>
    <row r="468" spans="1:5">
      <c r="A468" s="317" t="s">
        <v>581</v>
      </c>
      <c r="B468" s="132">
        <v>12006</v>
      </c>
      <c r="C468" s="132">
        <v>12006</v>
      </c>
      <c r="D468" s="309">
        <v>100</v>
      </c>
      <c r="E468" s="132">
        <v>0</v>
      </c>
    </row>
    <row r="469" spans="1:5">
      <c r="A469" s="313" t="s">
        <v>591</v>
      </c>
      <c r="B469" s="132">
        <v>25474</v>
      </c>
      <c r="C469" s="132">
        <v>25473.43</v>
      </c>
      <c r="D469" s="309">
        <v>99.997762424432807</v>
      </c>
      <c r="E469" s="132">
        <v>25473.43</v>
      </c>
    </row>
    <row r="470" spans="1:5">
      <c r="A470" s="314" t="s">
        <v>592</v>
      </c>
      <c r="B470" s="132">
        <v>25474</v>
      </c>
      <c r="C470" s="132">
        <v>25473.43</v>
      </c>
      <c r="D470" s="309">
        <v>99.997762424432807</v>
      </c>
      <c r="E470" s="132">
        <v>25473.43</v>
      </c>
    </row>
    <row r="471" spans="1:5">
      <c r="A471" s="308" t="s">
        <v>198</v>
      </c>
      <c r="B471" s="132">
        <v>-30108</v>
      </c>
      <c r="C471" s="132">
        <v>-24927.07</v>
      </c>
      <c r="D471" s="309">
        <v>82.792181480005297</v>
      </c>
      <c r="E471" s="132">
        <v>-540925.18999999994</v>
      </c>
    </row>
    <row r="472" spans="1:5">
      <c r="A472" s="308" t="s">
        <v>602</v>
      </c>
      <c r="B472" s="132">
        <v>30108</v>
      </c>
      <c r="C472" s="132">
        <v>24927.07</v>
      </c>
      <c r="D472" s="309">
        <v>82.792181480005297</v>
      </c>
      <c r="E472" s="132">
        <v>540925.18999999994</v>
      </c>
    </row>
    <row r="473" spans="1:5">
      <c r="A473" s="313" t="s">
        <v>605</v>
      </c>
      <c r="B473" s="132">
        <v>30108</v>
      </c>
      <c r="C473" s="132">
        <v>24927.07</v>
      </c>
      <c r="D473" s="309">
        <v>82.792181480005297</v>
      </c>
      <c r="E473" s="132">
        <v>540925.18999999994</v>
      </c>
    </row>
    <row r="474" spans="1:5" ht="39">
      <c r="A474" s="314" t="s">
        <v>606</v>
      </c>
      <c r="B474" s="132">
        <v>5141</v>
      </c>
      <c r="C474" s="132">
        <v>-5140.58</v>
      </c>
      <c r="D474" s="309">
        <v>-99.9918303831939</v>
      </c>
      <c r="E474" s="132">
        <v>0</v>
      </c>
    </row>
    <row r="475" spans="1:5" ht="39">
      <c r="A475" s="314" t="s">
        <v>607</v>
      </c>
      <c r="B475" s="132">
        <v>24967</v>
      </c>
      <c r="C475" s="132">
        <v>-24966.880000000001</v>
      </c>
      <c r="D475" s="309">
        <v>-99.999519365562506</v>
      </c>
      <c r="E475" s="132">
        <v>0</v>
      </c>
    </row>
    <row r="476" spans="1:5">
      <c r="A476" s="308"/>
      <c r="B476" s="132"/>
      <c r="C476" s="132"/>
      <c r="D476" s="309"/>
      <c r="E476" s="132"/>
    </row>
    <row r="477" spans="1:5">
      <c r="A477" s="310" t="s">
        <v>610</v>
      </c>
      <c r="B477" s="311"/>
      <c r="C477" s="311"/>
      <c r="D477" s="312"/>
      <c r="E477" s="311"/>
    </row>
    <row r="478" spans="1:5">
      <c r="A478" s="310" t="s">
        <v>546</v>
      </c>
      <c r="B478" s="311">
        <v>3178151</v>
      </c>
      <c r="C478" s="311">
        <v>3175604.79</v>
      </c>
      <c r="D478" s="312">
        <v>99.919883919927003</v>
      </c>
      <c r="E478" s="311">
        <v>187.59</v>
      </c>
    </row>
    <row r="479" spans="1:5" ht="26">
      <c r="A479" s="313" t="s">
        <v>548</v>
      </c>
      <c r="B479" s="132">
        <v>3000</v>
      </c>
      <c r="C479" s="132">
        <v>750.34</v>
      </c>
      <c r="D479" s="309">
        <v>25.011333333333301</v>
      </c>
      <c r="E479" s="132">
        <v>484.14</v>
      </c>
    </row>
    <row r="480" spans="1:5">
      <c r="A480" s="313" t="s">
        <v>567</v>
      </c>
      <c r="B480" s="132">
        <v>3175151</v>
      </c>
      <c r="C480" s="132">
        <v>3174854.45</v>
      </c>
      <c r="D480" s="309">
        <v>99.990660286707595</v>
      </c>
      <c r="E480" s="132">
        <v>-296.55</v>
      </c>
    </row>
    <row r="481" spans="1:5" ht="26">
      <c r="A481" s="314" t="s">
        <v>568</v>
      </c>
      <c r="B481" s="132">
        <v>3175151</v>
      </c>
      <c r="C481" s="132">
        <v>3174854.45</v>
      </c>
      <c r="D481" s="309">
        <v>99.990660286707595</v>
      </c>
      <c r="E481" s="132">
        <v>-296.55</v>
      </c>
    </row>
    <row r="482" spans="1:5">
      <c r="A482" s="310" t="s">
        <v>570</v>
      </c>
      <c r="B482" s="311">
        <v>3183292</v>
      </c>
      <c r="C482" s="311">
        <v>3180557.78</v>
      </c>
      <c r="D482" s="312">
        <v>99.914107156993495</v>
      </c>
      <c r="E482" s="311">
        <v>497158.79</v>
      </c>
    </row>
    <row r="483" spans="1:5">
      <c r="A483" s="313" t="s">
        <v>571</v>
      </c>
      <c r="B483" s="132">
        <v>3157818</v>
      </c>
      <c r="C483" s="132">
        <v>3155084.35</v>
      </c>
      <c r="D483" s="309">
        <v>99.913432313071894</v>
      </c>
      <c r="E483" s="132">
        <v>471685.36</v>
      </c>
    </row>
    <row r="484" spans="1:5">
      <c r="A484" s="314" t="s">
        <v>572</v>
      </c>
      <c r="B484" s="132">
        <v>3145812</v>
      </c>
      <c r="C484" s="132">
        <v>3143078.35</v>
      </c>
      <c r="D484" s="309">
        <v>99.913101927260797</v>
      </c>
      <c r="E484" s="132">
        <v>471685.36</v>
      </c>
    </row>
    <row r="485" spans="1:5">
      <c r="A485" s="317" t="s">
        <v>573</v>
      </c>
      <c r="B485" s="132">
        <v>2617127</v>
      </c>
      <c r="C485" s="132">
        <v>2617127</v>
      </c>
      <c r="D485" s="309">
        <v>100</v>
      </c>
      <c r="E485" s="132">
        <v>413693.16</v>
      </c>
    </row>
    <row r="486" spans="1:5">
      <c r="A486" s="317" t="s">
        <v>574</v>
      </c>
      <c r="B486" s="132">
        <v>528685</v>
      </c>
      <c r="C486" s="132">
        <v>525951.35</v>
      </c>
      <c r="D486" s="309">
        <v>99.482934072273693</v>
      </c>
      <c r="E486" s="132">
        <v>57992.2</v>
      </c>
    </row>
    <row r="487" spans="1:5" ht="26">
      <c r="A487" s="314" t="s">
        <v>579</v>
      </c>
      <c r="B487" s="132">
        <v>12006</v>
      </c>
      <c r="C487" s="132">
        <v>12006</v>
      </c>
      <c r="D487" s="309">
        <v>100</v>
      </c>
      <c r="E487" s="132">
        <v>0</v>
      </c>
    </row>
    <row r="488" spans="1:5">
      <c r="A488" s="317" t="s">
        <v>581</v>
      </c>
      <c r="B488" s="132">
        <v>12006</v>
      </c>
      <c r="C488" s="132">
        <v>12006</v>
      </c>
      <c r="D488" s="309">
        <v>100</v>
      </c>
      <c r="E488" s="132">
        <v>0</v>
      </c>
    </row>
    <row r="489" spans="1:5">
      <c r="A489" s="313" t="s">
        <v>591</v>
      </c>
      <c r="B489" s="132">
        <v>25474</v>
      </c>
      <c r="C489" s="132">
        <v>25473.43</v>
      </c>
      <c r="D489" s="309">
        <v>99.997762424432807</v>
      </c>
      <c r="E489" s="132">
        <v>25473.43</v>
      </c>
    </row>
    <row r="490" spans="1:5">
      <c r="A490" s="314" t="s">
        <v>592</v>
      </c>
      <c r="B490" s="132">
        <v>25474</v>
      </c>
      <c r="C490" s="132">
        <v>25473.43</v>
      </c>
      <c r="D490" s="309">
        <v>99.997762424432807</v>
      </c>
      <c r="E490" s="132">
        <v>25473.43</v>
      </c>
    </row>
    <row r="491" spans="1:5">
      <c r="A491" s="308" t="s">
        <v>198</v>
      </c>
      <c r="B491" s="132">
        <v>-5141</v>
      </c>
      <c r="C491" s="132">
        <v>-4952.99</v>
      </c>
      <c r="D491" s="309">
        <v>96.342929391168994</v>
      </c>
      <c r="E491" s="132">
        <v>-496971.2</v>
      </c>
    </row>
    <row r="492" spans="1:5">
      <c r="A492" s="308" t="s">
        <v>602</v>
      </c>
      <c r="B492" s="132">
        <v>5141</v>
      </c>
      <c r="C492" s="132">
        <v>4952.99</v>
      </c>
      <c r="D492" s="309">
        <v>96.342929391168994</v>
      </c>
      <c r="E492" s="132">
        <v>496971.2</v>
      </c>
    </row>
    <row r="493" spans="1:5">
      <c r="A493" s="313" t="s">
        <v>605</v>
      </c>
      <c r="B493" s="132">
        <v>5141</v>
      </c>
      <c r="C493" s="132">
        <v>4952.99</v>
      </c>
      <c r="D493" s="309">
        <v>96.342929391168994</v>
      </c>
      <c r="E493" s="132">
        <v>496971.2</v>
      </c>
    </row>
    <row r="494" spans="1:5" ht="39">
      <c r="A494" s="314" t="s">
        <v>606</v>
      </c>
      <c r="B494" s="132">
        <v>5141</v>
      </c>
      <c r="C494" s="132">
        <v>-5140.58</v>
      </c>
      <c r="D494" s="309">
        <v>-99.9918303831939</v>
      </c>
      <c r="E494" s="132">
        <v>0</v>
      </c>
    </row>
    <row r="495" spans="1:5">
      <c r="A495" s="308"/>
      <c r="B495" s="132"/>
      <c r="C495" s="132"/>
      <c r="D495" s="309"/>
      <c r="E495" s="132"/>
    </row>
    <row r="496" spans="1:5" ht="26">
      <c r="A496" s="310" t="s">
        <v>611</v>
      </c>
      <c r="B496" s="311"/>
      <c r="C496" s="311"/>
      <c r="D496" s="312"/>
      <c r="E496" s="311"/>
    </row>
    <row r="497" spans="1:5">
      <c r="A497" s="310" t="s">
        <v>546</v>
      </c>
      <c r="B497" s="311">
        <v>42641</v>
      </c>
      <c r="C497" s="311">
        <v>42640.92</v>
      </c>
      <c r="D497" s="312">
        <v>99.999812387139102</v>
      </c>
      <c r="E497" s="311">
        <v>0</v>
      </c>
    </row>
    <row r="498" spans="1:5" ht="26">
      <c r="A498" s="313" t="s">
        <v>549</v>
      </c>
      <c r="B498" s="132">
        <v>42641</v>
      </c>
      <c r="C498" s="132">
        <v>42640.92</v>
      </c>
      <c r="D498" s="309">
        <v>99.999812387139102</v>
      </c>
      <c r="E498" s="132">
        <v>0</v>
      </c>
    </row>
    <row r="499" spans="1:5">
      <c r="A499" s="314" t="s">
        <v>550</v>
      </c>
      <c r="B499" s="132">
        <v>42641</v>
      </c>
      <c r="C499" s="132">
        <v>42640.92</v>
      </c>
      <c r="D499" s="309">
        <v>99.999812387139102</v>
      </c>
      <c r="E499" s="132">
        <v>0</v>
      </c>
    </row>
    <row r="500" spans="1:5">
      <c r="A500" s="310" t="s">
        <v>570</v>
      </c>
      <c r="B500" s="311">
        <v>67608</v>
      </c>
      <c r="C500" s="311">
        <v>62615</v>
      </c>
      <c r="D500" s="312">
        <v>92.614779316057295</v>
      </c>
      <c r="E500" s="311">
        <v>43953.99</v>
      </c>
    </row>
    <row r="501" spans="1:5">
      <c r="A501" s="313" t="s">
        <v>571</v>
      </c>
      <c r="B501" s="132">
        <v>67608</v>
      </c>
      <c r="C501" s="132">
        <v>62615</v>
      </c>
      <c r="D501" s="309">
        <v>92.614779316057295</v>
      </c>
      <c r="E501" s="132">
        <v>43953.99</v>
      </c>
    </row>
    <row r="502" spans="1:5">
      <c r="A502" s="314" t="s">
        <v>572</v>
      </c>
      <c r="B502" s="132">
        <v>67608</v>
      </c>
      <c r="C502" s="132">
        <v>62615</v>
      </c>
      <c r="D502" s="309">
        <v>92.614779316057295</v>
      </c>
      <c r="E502" s="132">
        <v>43953.99</v>
      </c>
    </row>
    <row r="503" spans="1:5">
      <c r="A503" s="317" t="s">
        <v>573</v>
      </c>
      <c r="B503" s="132">
        <v>62615</v>
      </c>
      <c r="C503" s="132">
        <v>62615</v>
      </c>
      <c r="D503" s="309">
        <v>100</v>
      </c>
      <c r="E503" s="132">
        <v>43953.99</v>
      </c>
    </row>
    <row r="504" spans="1:5">
      <c r="A504" s="317" t="s">
        <v>574</v>
      </c>
      <c r="B504" s="132">
        <v>4993</v>
      </c>
      <c r="C504" s="132">
        <v>0</v>
      </c>
      <c r="D504" s="309">
        <v>0</v>
      </c>
      <c r="E504" s="132">
        <v>0</v>
      </c>
    </row>
    <row r="505" spans="1:5">
      <c r="A505" s="308" t="s">
        <v>198</v>
      </c>
      <c r="B505" s="132">
        <v>-24967</v>
      </c>
      <c r="C505" s="132">
        <v>-19974.080000000002</v>
      </c>
      <c r="D505" s="309">
        <v>80.001922537749806</v>
      </c>
      <c r="E505" s="132">
        <v>-43953.99</v>
      </c>
    </row>
    <row r="506" spans="1:5">
      <c r="A506" s="308" t="s">
        <v>602</v>
      </c>
      <c r="B506" s="132">
        <v>24967</v>
      </c>
      <c r="C506" s="132">
        <v>19974.080000000002</v>
      </c>
      <c r="D506" s="309">
        <v>80.001922537749806</v>
      </c>
      <c r="E506" s="132">
        <v>43953.99</v>
      </c>
    </row>
    <row r="507" spans="1:5">
      <c r="A507" s="313" t="s">
        <v>605</v>
      </c>
      <c r="B507" s="132">
        <v>24967</v>
      </c>
      <c r="C507" s="132">
        <v>19974.080000000002</v>
      </c>
      <c r="D507" s="309">
        <v>80.001922537749806</v>
      </c>
      <c r="E507" s="132">
        <v>43953.99</v>
      </c>
    </row>
    <row r="508" spans="1:5" ht="39">
      <c r="A508" s="314" t="s">
        <v>607</v>
      </c>
      <c r="B508" s="132">
        <v>24967</v>
      </c>
      <c r="C508" s="132">
        <v>-24966.880000000001</v>
      </c>
      <c r="D508" s="309">
        <v>-99.999519365562506</v>
      </c>
      <c r="E508" s="132">
        <v>0</v>
      </c>
    </row>
    <row r="509" spans="1:5">
      <c r="A509" s="308"/>
      <c r="B509" s="132"/>
      <c r="C509" s="132"/>
      <c r="D509" s="309"/>
      <c r="E509" s="132"/>
    </row>
    <row r="510" spans="1:5">
      <c r="A510" s="323" t="s">
        <v>624</v>
      </c>
      <c r="B510" s="132"/>
      <c r="C510" s="132"/>
      <c r="D510" s="309"/>
      <c r="E510" s="132"/>
    </row>
    <row r="511" spans="1:5">
      <c r="A511" s="310" t="s">
        <v>546</v>
      </c>
      <c r="B511" s="311">
        <v>36416040</v>
      </c>
      <c r="C511" s="311">
        <v>36022292.270000003</v>
      </c>
      <c r="D511" s="312">
        <v>98.918751929094995</v>
      </c>
      <c r="E511" s="311">
        <v>-409600.29</v>
      </c>
    </row>
    <row r="512" spans="1:5" ht="26">
      <c r="A512" s="313" t="s">
        <v>548</v>
      </c>
      <c r="B512" s="132">
        <v>0</v>
      </c>
      <c r="C512" s="132">
        <v>0</v>
      </c>
      <c r="D512" s="309">
        <v>0</v>
      </c>
      <c r="E512" s="132">
        <v>-722.76</v>
      </c>
    </row>
    <row r="513" spans="1:5" ht="26">
      <c r="A513" s="313" t="s">
        <v>549</v>
      </c>
      <c r="B513" s="132">
        <v>39063</v>
      </c>
      <c r="C513" s="132">
        <v>109942.8</v>
      </c>
      <c r="D513" s="309">
        <v>281.44996544044199</v>
      </c>
      <c r="E513" s="132">
        <v>0</v>
      </c>
    </row>
    <row r="514" spans="1:5">
      <c r="A514" s="314" t="s">
        <v>550</v>
      </c>
      <c r="B514" s="132">
        <v>39063</v>
      </c>
      <c r="C514" s="132">
        <v>109942.8</v>
      </c>
      <c r="D514" s="309">
        <v>281.44996544044199</v>
      </c>
      <c r="E514" s="132">
        <v>0</v>
      </c>
    </row>
    <row r="515" spans="1:5">
      <c r="A515" s="313" t="s">
        <v>552</v>
      </c>
      <c r="B515" s="132">
        <v>6886969</v>
      </c>
      <c r="C515" s="132">
        <v>6795402.7800000003</v>
      </c>
      <c r="D515" s="309">
        <v>98.670442396357501</v>
      </c>
      <c r="E515" s="132">
        <v>5933.78</v>
      </c>
    </row>
    <row r="516" spans="1:5">
      <c r="A516" s="314" t="s">
        <v>553</v>
      </c>
      <c r="B516" s="132">
        <v>6886969</v>
      </c>
      <c r="C516" s="132">
        <v>6795402.7800000003</v>
      </c>
      <c r="D516" s="309">
        <v>98.670442396357501</v>
      </c>
      <c r="E516" s="132">
        <v>5933.78</v>
      </c>
    </row>
    <row r="517" spans="1:5">
      <c r="A517" s="317" t="s">
        <v>616</v>
      </c>
      <c r="B517" s="132">
        <v>6886969</v>
      </c>
      <c r="C517" s="132">
        <v>6795402.7800000003</v>
      </c>
      <c r="D517" s="309">
        <v>98.670442396357501</v>
      </c>
      <c r="E517" s="132">
        <v>5933.78</v>
      </c>
    </row>
    <row r="518" spans="1:5" ht="26">
      <c r="A518" s="318" t="s">
        <v>617</v>
      </c>
      <c r="B518" s="132">
        <v>6886969</v>
      </c>
      <c r="C518" s="132">
        <v>6795402.7800000003</v>
      </c>
      <c r="D518" s="309">
        <v>98.670442396357501</v>
      </c>
      <c r="E518" s="132">
        <v>5933.78</v>
      </c>
    </row>
    <row r="519" spans="1:5" ht="39">
      <c r="A519" s="324" t="s">
        <v>618</v>
      </c>
      <c r="B519" s="132">
        <v>5806585</v>
      </c>
      <c r="C519" s="132">
        <v>5715018.7800000003</v>
      </c>
      <c r="D519" s="309">
        <v>98.423062436871206</v>
      </c>
      <c r="E519" s="132">
        <v>5933.78</v>
      </c>
    </row>
    <row r="520" spans="1:5" ht="26">
      <c r="A520" s="324" t="s">
        <v>620</v>
      </c>
      <c r="B520" s="132">
        <v>1080384</v>
      </c>
      <c r="C520" s="132">
        <v>1080384</v>
      </c>
      <c r="D520" s="309">
        <v>100</v>
      </c>
      <c r="E520" s="132">
        <v>0</v>
      </c>
    </row>
    <row r="521" spans="1:5">
      <c r="A521" s="313" t="s">
        <v>567</v>
      </c>
      <c r="B521" s="132">
        <v>29490008</v>
      </c>
      <c r="C521" s="132">
        <v>29116946.690000001</v>
      </c>
      <c r="D521" s="309">
        <v>98.734956904725195</v>
      </c>
      <c r="E521" s="132">
        <v>-414811.31</v>
      </c>
    </row>
    <row r="522" spans="1:5" ht="26">
      <c r="A522" s="314" t="s">
        <v>568</v>
      </c>
      <c r="B522" s="132">
        <v>29490008</v>
      </c>
      <c r="C522" s="132">
        <v>29116946.690000001</v>
      </c>
      <c r="D522" s="309">
        <v>98.734956904725195</v>
      </c>
      <c r="E522" s="132">
        <v>-414811.31</v>
      </c>
    </row>
    <row r="523" spans="1:5">
      <c r="A523" s="310" t="s">
        <v>570</v>
      </c>
      <c r="B523" s="311">
        <v>36446997</v>
      </c>
      <c r="C523" s="311">
        <v>35821294.869999997</v>
      </c>
      <c r="D523" s="312">
        <v>98.283254639607193</v>
      </c>
      <c r="E523" s="311">
        <v>3825789.5</v>
      </c>
    </row>
    <row r="524" spans="1:5">
      <c r="A524" s="313" t="s">
        <v>571</v>
      </c>
      <c r="B524" s="132">
        <v>36388956</v>
      </c>
      <c r="C524" s="132">
        <v>35778586.859999999</v>
      </c>
      <c r="D524" s="309">
        <v>98.322652785092302</v>
      </c>
      <c r="E524" s="132">
        <v>3798663.34</v>
      </c>
    </row>
    <row r="525" spans="1:5">
      <c r="A525" s="314" t="s">
        <v>572</v>
      </c>
      <c r="B525" s="132">
        <v>16831151</v>
      </c>
      <c r="C525" s="132">
        <v>16701493.57</v>
      </c>
      <c r="D525" s="309">
        <v>99.229657971697804</v>
      </c>
      <c r="E525" s="132">
        <v>1652707.97</v>
      </c>
    </row>
    <row r="526" spans="1:5">
      <c r="A526" s="317" t="s">
        <v>573</v>
      </c>
      <c r="B526" s="132">
        <v>2617095</v>
      </c>
      <c r="C526" s="132">
        <v>2576683.4700000002</v>
      </c>
      <c r="D526" s="309">
        <v>98.4558630848326</v>
      </c>
      <c r="E526" s="132">
        <v>237235.1</v>
      </c>
    </row>
    <row r="527" spans="1:5">
      <c r="A527" s="317" t="s">
        <v>574</v>
      </c>
      <c r="B527" s="132">
        <v>14214056</v>
      </c>
      <c r="C527" s="132">
        <v>14124810.1</v>
      </c>
      <c r="D527" s="309">
        <v>99.372129250088804</v>
      </c>
      <c r="E527" s="132">
        <v>1415472.87</v>
      </c>
    </row>
    <row r="528" spans="1:5" ht="26">
      <c r="A528" s="314" t="s">
        <v>576</v>
      </c>
      <c r="B528" s="132">
        <v>19149137</v>
      </c>
      <c r="C528" s="132">
        <v>18716340.649999999</v>
      </c>
      <c r="D528" s="309">
        <v>97.739864987127106</v>
      </c>
      <c r="E528" s="132">
        <v>2118106.2000000002</v>
      </c>
    </row>
    <row r="529" spans="1:5">
      <c r="A529" s="317" t="s">
        <v>577</v>
      </c>
      <c r="B529" s="132">
        <v>19149137</v>
      </c>
      <c r="C529" s="132">
        <v>18716340.649999999</v>
      </c>
      <c r="D529" s="309">
        <v>97.739864987127106</v>
      </c>
      <c r="E529" s="132">
        <v>2118106.2000000002</v>
      </c>
    </row>
    <row r="530" spans="1:5" ht="26">
      <c r="A530" s="314" t="s">
        <v>579</v>
      </c>
      <c r="B530" s="132">
        <v>5792</v>
      </c>
      <c r="C530" s="132">
        <v>5791.51</v>
      </c>
      <c r="D530" s="309">
        <v>99.991540055248606</v>
      </c>
      <c r="E530" s="132">
        <v>5791.51</v>
      </c>
    </row>
    <row r="531" spans="1:5">
      <c r="A531" s="317" t="s">
        <v>581</v>
      </c>
      <c r="B531" s="132">
        <v>5792</v>
      </c>
      <c r="C531" s="132">
        <v>5791.51</v>
      </c>
      <c r="D531" s="309">
        <v>99.991540055248606</v>
      </c>
      <c r="E531" s="132">
        <v>5791.51</v>
      </c>
    </row>
    <row r="532" spans="1:5" ht="26">
      <c r="A532" s="314" t="s">
        <v>582</v>
      </c>
      <c r="B532" s="132">
        <v>402876</v>
      </c>
      <c r="C532" s="132">
        <v>354961.13</v>
      </c>
      <c r="D532" s="309">
        <v>88.106794646491693</v>
      </c>
      <c r="E532" s="132">
        <v>22057.66</v>
      </c>
    </row>
    <row r="533" spans="1:5" ht="26">
      <c r="A533" s="317" t="s">
        <v>583</v>
      </c>
      <c r="B533" s="132">
        <v>19152</v>
      </c>
      <c r="C533" s="132">
        <v>17863.8</v>
      </c>
      <c r="D533" s="309">
        <v>93.273809523809504</v>
      </c>
      <c r="E533" s="132">
        <v>0</v>
      </c>
    </row>
    <row r="534" spans="1:5" ht="26">
      <c r="A534" s="318" t="s">
        <v>613</v>
      </c>
      <c r="B534" s="132">
        <v>19152</v>
      </c>
      <c r="C534" s="132">
        <v>17863.8</v>
      </c>
      <c r="D534" s="309">
        <v>93.273809523809504</v>
      </c>
      <c r="E534" s="132">
        <v>0</v>
      </c>
    </row>
    <row r="535" spans="1:5" ht="39">
      <c r="A535" s="324" t="s">
        <v>614</v>
      </c>
      <c r="B535" s="132">
        <v>19152</v>
      </c>
      <c r="C535" s="132">
        <v>17863.8</v>
      </c>
      <c r="D535" s="309">
        <v>93.273809523809504</v>
      </c>
      <c r="E535" s="132">
        <v>0</v>
      </c>
    </row>
    <row r="536" spans="1:5" ht="52">
      <c r="A536" s="317" t="s">
        <v>585</v>
      </c>
      <c r="B536" s="132">
        <v>75539</v>
      </c>
      <c r="C536" s="132">
        <v>70154.5</v>
      </c>
      <c r="D536" s="309">
        <v>92.871893988535703</v>
      </c>
      <c r="E536" s="132">
        <v>0</v>
      </c>
    </row>
    <row r="537" spans="1:5" ht="52">
      <c r="A537" s="318" t="s">
        <v>586</v>
      </c>
      <c r="B537" s="132">
        <v>75539</v>
      </c>
      <c r="C537" s="132">
        <v>70154.5</v>
      </c>
      <c r="D537" s="309">
        <v>92.871893988535703</v>
      </c>
      <c r="E537" s="132">
        <v>0</v>
      </c>
    </row>
    <row r="538" spans="1:5" ht="26">
      <c r="A538" s="317" t="s">
        <v>588</v>
      </c>
      <c r="B538" s="132">
        <v>308185</v>
      </c>
      <c r="C538" s="132">
        <v>266942.83</v>
      </c>
      <c r="D538" s="309">
        <v>86.617723120852702</v>
      </c>
      <c r="E538" s="132">
        <v>22057.66</v>
      </c>
    </row>
    <row r="539" spans="1:5" ht="26">
      <c r="A539" s="318" t="s">
        <v>589</v>
      </c>
      <c r="B539" s="132">
        <v>285010</v>
      </c>
      <c r="C539" s="132">
        <v>254716.1</v>
      </c>
      <c r="D539" s="309">
        <v>89.370934353180601</v>
      </c>
      <c r="E539" s="132">
        <v>33005.93</v>
      </c>
    </row>
    <row r="540" spans="1:5" ht="52">
      <c r="A540" s="318" t="s">
        <v>590</v>
      </c>
      <c r="B540" s="132">
        <v>23175</v>
      </c>
      <c r="C540" s="132">
        <v>12226.73</v>
      </c>
      <c r="D540" s="309">
        <v>52.758274002157499</v>
      </c>
      <c r="E540" s="132">
        <v>-10948.27</v>
      </c>
    </row>
    <row r="541" spans="1:5">
      <c r="A541" s="313" t="s">
        <v>591</v>
      </c>
      <c r="B541" s="132">
        <v>58041</v>
      </c>
      <c r="C541" s="132">
        <v>42708.01</v>
      </c>
      <c r="D541" s="309">
        <v>73.582484795230997</v>
      </c>
      <c r="E541" s="132">
        <v>27126.16</v>
      </c>
    </row>
    <row r="542" spans="1:5">
      <c r="A542" s="314" t="s">
        <v>592</v>
      </c>
      <c r="B542" s="132">
        <v>58041</v>
      </c>
      <c r="C542" s="132">
        <v>42708.01</v>
      </c>
      <c r="D542" s="309">
        <v>73.582484795230997</v>
      </c>
      <c r="E542" s="132">
        <v>27126.16</v>
      </c>
    </row>
    <row r="543" spans="1:5">
      <c r="A543" s="308" t="s">
        <v>198</v>
      </c>
      <c r="B543" s="132">
        <v>-30957</v>
      </c>
      <c r="C543" s="132">
        <v>200997.4</v>
      </c>
      <c r="D543" s="309">
        <v>-649.27932293180902</v>
      </c>
      <c r="E543" s="132">
        <v>-4235389.79</v>
      </c>
    </row>
    <row r="544" spans="1:5">
      <c r="A544" s="308" t="s">
        <v>602</v>
      </c>
      <c r="B544" s="132">
        <v>30957</v>
      </c>
      <c r="C544" s="132">
        <v>-200997.4</v>
      </c>
      <c r="D544" s="309">
        <v>-649.27932293180902</v>
      </c>
      <c r="E544" s="132">
        <v>4235389.79</v>
      </c>
    </row>
    <row r="545" spans="1:5">
      <c r="A545" s="313" t="s">
        <v>605</v>
      </c>
      <c r="B545" s="132">
        <v>30957</v>
      </c>
      <c r="C545" s="132">
        <v>-200997.4</v>
      </c>
      <c r="D545" s="309">
        <v>-649.27932293180902</v>
      </c>
      <c r="E545" s="132">
        <v>4235389.79</v>
      </c>
    </row>
    <row r="546" spans="1:5" ht="39">
      <c r="A546" s="314" t="s">
        <v>607</v>
      </c>
      <c r="B546" s="132">
        <v>30957</v>
      </c>
      <c r="C546" s="132">
        <v>-30956.94</v>
      </c>
      <c r="D546" s="309">
        <v>-99.999806182769603</v>
      </c>
      <c r="E546" s="132">
        <v>-5792</v>
      </c>
    </row>
    <row r="547" spans="1:5">
      <c r="A547" s="308"/>
      <c r="B547" s="132"/>
      <c r="C547" s="132"/>
      <c r="D547" s="309"/>
      <c r="E547" s="132"/>
    </row>
    <row r="548" spans="1:5">
      <c r="A548" s="310" t="s">
        <v>610</v>
      </c>
      <c r="B548" s="311"/>
      <c r="C548" s="311"/>
      <c r="D548" s="312"/>
      <c r="E548" s="311"/>
    </row>
    <row r="549" spans="1:5">
      <c r="A549" s="310" t="s">
        <v>546</v>
      </c>
      <c r="B549" s="311">
        <v>17817697</v>
      </c>
      <c r="C549" s="311">
        <v>17575357.399999999</v>
      </c>
      <c r="D549" s="312">
        <v>98.639893808947406</v>
      </c>
      <c r="E549" s="311">
        <v>-130466.27</v>
      </c>
    </row>
    <row r="550" spans="1:5" ht="26">
      <c r="A550" s="313" t="s">
        <v>548</v>
      </c>
      <c r="B550" s="132">
        <v>0</v>
      </c>
      <c r="C550" s="132">
        <v>0</v>
      </c>
      <c r="D550" s="309">
        <v>0</v>
      </c>
      <c r="E550" s="132">
        <v>-576.66999999999996</v>
      </c>
    </row>
    <row r="551" spans="1:5">
      <c r="A551" s="313" t="s">
        <v>552</v>
      </c>
      <c r="B551" s="132">
        <v>4837837</v>
      </c>
      <c r="C551" s="132">
        <v>4765714.1900000004</v>
      </c>
      <c r="D551" s="309">
        <v>98.509193054664706</v>
      </c>
      <c r="E551" s="132">
        <v>-72122.81</v>
      </c>
    </row>
    <row r="552" spans="1:5">
      <c r="A552" s="314" t="s">
        <v>553</v>
      </c>
      <c r="B552" s="132">
        <v>4837837</v>
      </c>
      <c r="C552" s="132">
        <v>4765714.1900000004</v>
      </c>
      <c r="D552" s="309">
        <v>98.509193054664706</v>
      </c>
      <c r="E552" s="132">
        <v>-72122.81</v>
      </c>
    </row>
    <row r="553" spans="1:5">
      <c r="A553" s="317" t="s">
        <v>616</v>
      </c>
      <c r="B553" s="132">
        <v>4837837</v>
      </c>
      <c r="C553" s="132">
        <v>4765714.1900000004</v>
      </c>
      <c r="D553" s="309">
        <v>98.509193054664706</v>
      </c>
      <c r="E553" s="132">
        <v>-72122.81</v>
      </c>
    </row>
    <row r="554" spans="1:5" ht="26">
      <c r="A554" s="318" t="s">
        <v>617</v>
      </c>
      <c r="B554" s="132">
        <v>4837837</v>
      </c>
      <c r="C554" s="132">
        <v>4765714.1900000004</v>
      </c>
      <c r="D554" s="309">
        <v>98.509193054664706</v>
      </c>
      <c r="E554" s="132">
        <v>-72122.81</v>
      </c>
    </row>
    <row r="555" spans="1:5" ht="39">
      <c r="A555" s="324" t="s">
        <v>618</v>
      </c>
      <c r="B555" s="132">
        <v>4837837</v>
      </c>
      <c r="C555" s="132">
        <v>4765714.1900000004</v>
      </c>
      <c r="D555" s="309">
        <v>98.509193054664706</v>
      </c>
      <c r="E555" s="132">
        <v>-72122.81</v>
      </c>
    </row>
    <row r="556" spans="1:5">
      <c r="A556" s="313" t="s">
        <v>567</v>
      </c>
      <c r="B556" s="132">
        <v>12979860</v>
      </c>
      <c r="C556" s="132">
        <v>12809643.210000001</v>
      </c>
      <c r="D556" s="309">
        <v>98.688608428750399</v>
      </c>
      <c r="E556" s="132">
        <v>-57766.79</v>
      </c>
    </row>
    <row r="557" spans="1:5" ht="26">
      <c r="A557" s="314" t="s">
        <v>568</v>
      </c>
      <c r="B557" s="132">
        <v>12979860</v>
      </c>
      <c r="C557" s="132">
        <v>12809643.210000001</v>
      </c>
      <c r="D557" s="309">
        <v>98.688608428750399</v>
      </c>
      <c r="E557" s="132">
        <v>-57766.79</v>
      </c>
    </row>
    <row r="558" spans="1:5">
      <c r="A558" s="310" t="s">
        <v>570</v>
      </c>
      <c r="B558" s="311">
        <v>17817697</v>
      </c>
      <c r="C558" s="311">
        <v>17575357.399999999</v>
      </c>
      <c r="D558" s="312">
        <v>98.639893808947406</v>
      </c>
      <c r="E558" s="311">
        <v>2166650.67</v>
      </c>
    </row>
    <row r="559" spans="1:5">
      <c r="A559" s="313" t="s">
        <v>571</v>
      </c>
      <c r="B559" s="132">
        <v>17817038</v>
      </c>
      <c r="C559" s="132">
        <v>17574698.850000001</v>
      </c>
      <c r="D559" s="309">
        <v>98.639846028279194</v>
      </c>
      <c r="E559" s="132">
        <v>2166650.67</v>
      </c>
    </row>
    <row r="560" spans="1:5">
      <c r="A560" s="314" t="s">
        <v>572</v>
      </c>
      <c r="B560" s="132">
        <v>2302256</v>
      </c>
      <c r="C560" s="132">
        <v>2293059.87</v>
      </c>
      <c r="D560" s="309">
        <v>99.600560059350499</v>
      </c>
      <c r="E560" s="132">
        <v>401621.95</v>
      </c>
    </row>
    <row r="561" spans="1:5">
      <c r="A561" s="317" t="s">
        <v>573</v>
      </c>
      <c r="B561" s="132">
        <v>1289083</v>
      </c>
      <c r="C561" s="132">
        <v>1285967.17</v>
      </c>
      <c r="D561" s="309">
        <v>99.758290971178695</v>
      </c>
      <c r="E561" s="132">
        <v>108774.55</v>
      </c>
    </row>
    <row r="562" spans="1:5">
      <c r="A562" s="317" t="s">
        <v>574</v>
      </c>
      <c r="B562" s="132">
        <v>1013173</v>
      </c>
      <c r="C562" s="132">
        <v>1007092.7</v>
      </c>
      <c r="D562" s="309">
        <v>99.399875440818107</v>
      </c>
      <c r="E562" s="132">
        <v>292847.40000000002</v>
      </c>
    </row>
    <row r="563" spans="1:5" ht="26">
      <c r="A563" s="314" t="s">
        <v>576</v>
      </c>
      <c r="B563" s="132">
        <v>15187445</v>
      </c>
      <c r="C563" s="132">
        <v>14996832.35</v>
      </c>
      <c r="D563" s="309">
        <v>98.744932738851105</v>
      </c>
      <c r="E563" s="132">
        <v>1742971.06</v>
      </c>
    </row>
    <row r="564" spans="1:5">
      <c r="A564" s="317" t="s">
        <v>577</v>
      </c>
      <c r="B564" s="132">
        <v>15187445</v>
      </c>
      <c r="C564" s="132">
        <v>14996832.35</v>
      </c>
      <c r="D564" s="309">
        <v>98.744932738851105</v>
      </c>
      <c r="E564" s="132">
        <v>1742971.06</v>
      </c>
    </row>
    <row r="565" spans="1:5" ht="26">
      <c r="A565" s="314" t="s">
        <v>582</v>
      </c>
      <c r="B565" s="132">
        <v>327337</v>
      </c>
      <c r="C565" s="132">
        <v>284806.63</v>
      </c>
      <c r="D565" s="309">
        <v>87.007160815917501</v>
      </c>
      <c r="E565" s="132">
        <v>22057.66</v>
      </c>
    </row>
    <row r="566" spans="1:5" ht="26">
      <c r="A566" s="317" t="s">
        <v>583</v>
      </c>
      <c r="B566" s="132">
        <v>19152</v>
      </c>
      <c r="C566" s="132">
        <v>17863.8</v>
      </c>
      <c r="D566" s="309">
        <v>93.273809523809504</v>
      </c>
      <c r="E566" s="132">
        <v>0</v>
      </c>
    </row>
    <row r="567" spans="1:5" ht="26">
      <c r="A567" s="318" t="s">
        <v>613</v>
      </c>
      <c r="B567" s="132">
        <v>19152</v>
      </c>
      <c r="C567" s="132">
        <v>17863.8</v>
      </c>
      <c r="D567" s="309">
        <v>93.273809523809504</v>
      </c>
      <c r="E567" s="132">
        <v>0</v>
      </c>
    </row>
    <row r="568" spans="1:5" ht="39">
      <c r="A568" s="324" t="s">
        <v>614</v>
      </c>
      <c r="B568" s="132">
        <v>19152</v>
      </c>
      <c r="C568" s="132">
        <v>17863.8</v>
      </c>
      <c r="D568" s="309">
        <v>93.273809523809504</v>
      </c>
      <c r="E568" s="132">
        <v>0</v>
      </c>
    </row>
    <row r="569" spans="1:5" ht="26">
      <c r="A569" s="317" t="s">
        <v>588</v>
      </c>
      <c r="B569" s="132">
        <v>308185</v>
      </c>
      <c r="C569" s="132">
        <v>266942.83</v>
      </c>
      <c r="D569" s="309">
        <v>86.617723120852702</v>
      </c>
      <c r="E569" s="132">
        <v>22057.66</v>
      </c>
    </row>
    <row r="570" spans="1:5" ht="26">
      <c r="A570" s="318" t="s">
        <v>589</v>
      </c>
      <c r="B570" s="132">
        <v>285010</v>
      </c>
      <c r="C570" s="132">
        <v>254716.1</v>
      </c>
      <c r="D570" s="309">
        <v>89.370934353180601</v>
      </c>
      <c r="E570" s="132">
        <v>33005.93</v>
      </c>
    </row>
    <row r="571" spans="1:5" ht="52">
      <c r="A571" s="318" t="s">
        <v>590</v>
      </c>
      <c r="B571" s="132">
        <v>23175</v>
      </c>
      <c r="C571" s="132">
        <v>12226.73</v>
      </c>
      <c r="D571" s="309">
        <v>52.758274002157499</v>
      </c>
      <c r="E571" s="132">
        <v>-10948.27</v>
      </c>
    </row>
    <row r="572" spans="1:5">
      <c r="A572" s="313" t="s">
        <v>591</v>
      </c>
      <c r="B572" s="132">
        <v>659</v>
      </c>
      <c r="C572" s="132">
        <v>658.55</v>
      </c>
      <c r="D572" s="309">
        <v>99.931714719271596</v>
      </c>
      <c r="E572" s="132">
        <v>0</v>
      </c>
    </row>
    <row r="573" spans="1:5">
      <c r="A573" s="314" t="s">
        <v>592</v>
      </c>
      <c r="B573" s="132">
        <v>659</v>
      </c>
      <c r="C573" s="132">
        <v>658.55</v>
      </c>
      <c r="D573" s="309">
        <v>99.931714719271596</v>
      </c>
      <c r="E573" s="132">
        <v>0</v>
      </c>
    </row>
    <row r="574" spans="1:5">
      <c r="A574" s="308" t="s">
        <v>198</v>
      </c>
      <c r="B574" s="132">
        <v>0</v>
      </c>
      <c r="C574" s="132">
        <v>0</v>
      </c>
      <c r="D574" s="309">
        <v>0</v>
      </c>
      <c r="E574" s="132">
        <v>-2297116.94</v>
      </c>
    </row>
    <row r="575" spans="1:5">
      <c r="A575" s="308" t="s">
        <v>602</v>
      </c>
      <c r="B575" s="132">
        <v>0</v>
      </c>
      <c r="C575" s="132">
        <v>0</v>
      </c>
      <c r="D575" s="309">
        <v>0</v>
      </c>
      <c r="E575" s="132">
        <v>2297116.94</v>
      </c>
    </row>
    <row r="576" spans="1:5">
      <c r="A576" s="313" t="s">
        <v>605</v>
      </c>
      <c r="B576" s="132">
        <v>0</v>
      </c>
      <c r="C576" s="132">
        <v>0</v>
      </c>
      <c r="D576" s="309">
        <v>0</v>
      </c>
      <c r="E576" s="132">
        <v>2297116.94</v>
      </c>
    </row>
    <row r="577" spans="1:5">
      <c r="A577" s="308"/>
      <c r="B577" s="132"/>
      <c r="C577" s="132"/>
      <c r="D577" s="309"/>
      <c r="E577" s="132"/>
    </row>
    <row r="578" spans="1:5" ht="26">
      <c r="A578" s="310" t="s">
        <v>611</v>
      </c>
      <c r="B578" s="311"/>
      <c r="C578" s="311"/>
      <c r="D578" s="312"/>
      <c r="E578" s="311"/>
    </row>
    <row r="579" spans="1:5">
      <c r="A579" s="310" t="s">
        <v>546</v>
      </c>
      <c r="B579" s="311">
        <v>18598343</v>
      </c>
      <c r="C579" s="311">
        <v>18446934.870000001</v>
      </c>
      <c r="D579" s="312">
        <v>99.185905271238397</v>
      </c>
      <c r="E579" s="311">
        <v>-279134.02</v>
      </c>
    </row>
    <row r="580" spans="1:5" ht="26">
      <c r="A580" s="313" t="s">
        <v>548</v>
      </c>
      <c r="B580" s="132">
        <v>0</v>
      </c>
      <c r="C580" s="132">
        <v>0</v>
      </c>
      <c r="D580" s="309">
        <v>0</v>
      </c>
      <c r="E580" s="132">
        <v>-146.09</v>
      </c>
    </row>
    <row r="581" spans="1:5" ht="26">
      <c r="A581" s="313" t="s">
        <v>549</v>
      </c>
      <c r="B581" s="132">
        <v>39063</v>
      </c>
      <c r="C581" s="132">
        <v>109942.8</v>
      </c>
      <c r="D581" s="309">
        <v>281.44996544044199</v>
      </c>
      <c r="E581" s="132">
        <v>0</v>
      </c>
    </row>
    <row r="582" spans="1:5">
      <c r="A582" s="314" t="s">
        <v>550</v>
      </c>
      <c r="B582" s="132">
        <v>39063</v>
      </c>
      <c r="C582" s="132">
        <v>109942.8</v>
      </c>
      <c r="D582" s="309">
        <v>281.44996544044199</v>
      </c>
      <c r="E582" s="132">
        <v>0</v>
      </c>
    </row>
    <row r="583" spans="1:5">
      <c r="A583" s="313" t="s">
        <v>552</v>
      </c>
      <c r="B583" s="132">
        <v>2049132</v>
      </c>
      <c r="C583" s="132">
        <v>2029688.59</v>
      </c>
      <c r="D583" s="309">
        <v>99.051139214067206</v>
      </c>
      <c r="E583" s="132">
        <v>78056.59</v>
      </c>
    </row>
    <row r="584" spans="1:5">
      <c r="A584" s="314" t="s">
        <v>553</v>
      </c>
      <c r="B584" s="132">
        <v>2049132</v>
      </c>
      <c r="C584" s="132">
        <v>2029688.59</v>
      </c>
      <c r="D584" s="309">
        <v>99.051139214067206</v>
      </c>
      <c r="E584" s="132">
        <v>78056.59</v>
      </c>
    </row>
    <row r="585" spans="1:5">
      <c r="A585" s="317" t="s">
        <v>616</v>
      </c>
      <c r="B585" s="132">
        <v>2049132</v>
      </c>
      <c r="C585" s="132">
        <v>2029688.59</v>
      </c>
      <c r="D585" s="309">
        <v>99.051139214067206</v>
      </c>
      <c r="E585" s="132">
        <v>78056.59</v>
      </c>
    </row>
    <row r="586" spans="1:5" ht="26">
      <c r="A586" s="318" t="s">
        <v>617</v>
      </c>
      <c r="B586" s="132">
        <v>2049132</v>
      </c>
      <c r="C586" s="132">
        <v>2029688.59</v>
      </c>
      <c r="D586" s="309">
        <v>99.051139214067206</v>
      </c>
      <c r="E586" s="132">
        <v>78056.59</v>
      </c>
    </row>
    <row r="587" spans="1:5" ht="39">
      <c r="A587" s="324" t="s">
        <v>618</v>
      </c>
      <c r="B587" s="132">
        <v>968748</v>
      </c>
      <c r="C587" s="132">
        <v>949304.59</v>
      </c>
      <c r="D587" s="309">
        <v>97.992934178960894</v>
      </c>
      <c r="E587" s="132">
        <v>78056.59</v>
      </c>
    </row>
    <row r="588" spans="1:5" ht="26">
      <c r="A588" s="324" t="s">
        <v>620</v>
      </c>
      <c r="B588" s="132">
        <v>1080384</v>
      </c>
      <c r="C588" s="132">
        <v>1080384</v>
      </c>
      <c r="D588" s="309">
        <v>100</v>
      </c>
      <c r="E588" s="132">
        <v>0</v>
      </c>
    </row>
    <row r="589" spans="1:5">
      <c r="A589" s="313" t="s">
        <v>567</v>
      </c>
      <c r="B589" s="132">
        <v>16510148</v>
      </c>
      <c r="C589" s="132">
        <v>16307303.48</v>
      </c>
      <c r="D589" s="309">
        <v>98.771394902092894</v>
      </c>
      <c r="E589" s="132">
        <v>-357044.52</v>
      </c>
    </row>
    <row r="590" spans="1:5" ht="26">
      <c r="A590" s="314" t="s">
        <v>568</v>
      </c>
      <c r="B590" s="132">
        <v>16510148</v>
      </c>
      <c r="C590" s="132">
        <v>16307303.48</v>
      </c>
      <c r="D590" s="309">
        <v>98.771394902092894</v>
      </c>
      <c r="E590" s="132">
        <v>-357044.52</v>
      </c>
    </row>
    <row r="591" spans="1:5">
      <c r="A591" s="310" t="s">
        <v>570</v>
      </c>
      <c r="B591" s="311">
        <v>18629300</v>
      </c>
      <c r="C591" s="311">
        <v>18245937.469999999</v>
      </c>
      <c r="D591" s="312">
        <v>97.942152791570294</v>
      </c>
      <c r="E591" s="311">
        <v>1659138.83</v>
      </c>
    </row>
    <row r="592" spans="1:5">
      <c r="A592" s="313" t="s">
        <v>571</v>
      </c>
      <c r="B592" s="132">
        <v>18571918</v>
      </c>
      <c r="C592" s="132">
        <v>18203888.010000002</v>
      </c>
      <c r="D592" s="309">
        <v>98.018352277885398</v>
      </c>
      <c r="E592" s="132">
        <v>1632012.67</v>
      </c>
    </row>
    <row r="593" spans="1:5">
      <c r="A593" s="314" t="s">
        <v>572</v>
      </c>
      <c r="B593" s="132">
        <v>14528895</v>
      </c>
      <c r="C593" s="132">
        <v>14408433.699999999</v>
      </c>
      <c r="D593" s="309">
        <v>99.170884640573107</v>
      </c>
      <c r="E593" s="132">
        <v>1251086.02</v>
      </c>
    </row>
    <row r="594" spans="1:5">
      <c r="A594" s="317" t="s">
        <v>573</v>
      </c>
      <c r="B594" s="132">
        <v>1328012</v>
      </c>
      <c r="C594" s="132">
        <v>1290716.3</v>
      </c>
      <c r="D594" s="309">
        <v>97.191614232401506</v>
      </c>
      <c r="E594" s="132">
        <v>128460.55</v>
      </c>
    </row>
    <row r="595" spans="1:5">
      <c r="A595" s="317" t="s">
        <v>574</v>
      </c>
      <c r="B595" s="132">
        <v>13200883</v>
      </c>
      <c r="C595" s="132">
        <v>13117717.4</v>
      </c>
      <c r="D595" s="309">
        <v>99.369999718958198</v>
      </c>
      <c r="E595" s="132">
        <v>1122625.47</v>
      </c>
    </row>
    <row r="596" spans="1:5" ht="26">
      <c r="A596" s="314" t="s">
        <v>576</v>
      </c>
      <c r="B596" s="132">
        <v>3961692</v>
      </c>
      <c r="C596" s="132">
        <v>3719508.3</v>
      </c>
      <c r="D596" s="309">
        <v>93.886861977155206</v>
      </c>
      <c r="E596" s="132">
        <v>375135.14</v>
      </c>
    </row>
    <row r="597" spans="1:5">
      <c r="A597" s="317" t="s">
        <v>577</v>
      </c>
      <c r="B597" s="132">
        <v>3961692</v>
      </c>
      <c r="C597" s="132">
        <v>3719508.3</v>
      </c>
      <c r="D597" s="309">
        <v>93.886861977155206</v>
      </c>
      <c r="E597" s="132">
        <v>375135.14</v>
      </c>
    </row>
    <row r="598" spans="1:5" ht="26">
      <c r="A598" s="314" t="s">
        <v>579</v>
      </c>
      <c r="B598" s="132">
        <v>5792</v>
      </c>
      <c r="C598" s="132">
        <v>5791.51</v>
      </c>
      <c r="D598" s="309">
        <v>99.991540055248606</v>
      </c>
      <c r="E598" s="132">
        <v>5791.51</v>
      </c>
    </row>
    <row r="599" spans="1:5">
      <c r="A599" s="317" t="s">
        <v>581</v>
      </c>
      <c r="B599" s="132">
        <v>5792</v>
      </c>
      <c r="C599" s="132">
        <v>5791.51</v>
      </c>
      <c r="D599" s="309">
        <v>99.991540055248606</v>
      </c>
      <c r="E599" s="132">
        <v>5791.51</v>
      </c>
    </row>
    <row r="600" spans="1:5" ht="26">
      <c r="A600" s="314" t="s">
        <v>582</v>
      </c>
      <c r="B600" s="132">
        <v>75539</v>
      </c>
      <c r="C600" s="132">
        <v>70154.5</v>
      </c>
      <c r="D600" s="309">
        <v>92.871893988535703</v>
      </c>
      <c r="E600" s="132">
        <v>0</v>
      </c>
    </row>
    <row r="601" spans="1:5" ht="52">
      <c r="A601" s="317" t="s">
        <v>585</v>
      </c>
      <c r="B601" s="132">
        <v>75539</v>
      </c>
      <c r="C601" s="132">
        <v>70154.5</v>
      </c>
      <c r="D601" s="309">
        <v>92.871893988535703</v>
      </c>
      <c r="E601" s="132">
        <v>0</v>
      </c>
    </row>
    <row r="602" spans="1:5" ht="52">
      <c r="A602" s="318" t="s">
        <v>586</v>
      </c>
      <c r="B602" s="132">
        <v>75539</v>
      </c>
      <c r="C602" s="132">
        <v>70154.5</v>
      </c>
      <c r="D602" s="309">
        <v>92.871893988535703</v>
      </c>
      <c r="E602" s="132">
        <v>0</v>
      </c>
    </row>
    <row r="603" spans="1:5">
      <c r="A603" s="313" t="s">
        <v>591</v>
      </c>
      <c r="B603" s="132">
        <v>57382</v>
      </c>
      <c r="C603" s="132">
        <v>42049.46</v>
      </c>
      <c r="D603" s="309">
        <v>73.279878707608702</v>
      </c>
      <c r="E603" s="132">
        <v>27126.16</v>
      </c>
    </row>
    <row r="604" spans="1:5">
      <c r="A604" s="314" t="s">
        <v>592</v>
      </c>
      <c r="B604" s="132">
        <v>57382</v>
      </c>
      <c r="C604" s="132">
        <v>42049.46</v>
      </c>
      <c r="D604" s="309">
        <v>73.279878707608702</v>
      </c>
      <c r="E604" s="132">
        <v>27126.16</v>
      </c>
    </row>
    <row r="605" spans="1:5">
      <c r="A605" s="308" t="s">
        <v>198</v>
      </c>
      <c r="B605" s="132">
        <v>-30957</v>
      </c>
      <c r="C605" s="132">
        <v>200997.4</v>
      </c>
      <c r="D605" s="309">
        <v>-649.27932293180902</v>
      </c>
      <c r="E605" s="132">
        <v>-1938272.85</v>
      </c>
    </row>
    <row r="606" spans="1:5">
      <c r="A606" s="308" t="s">
        <v>602</v>
      </c>
      <c r="B606" s="132">
        <v>30957</v>
      </c>
      <c r="C606" s="132">
        <v>-200997.4</v>
      </c>
      <c r="D606" s="309">
        <v>-649.27932293180902</v>
      </c>
      <c r="E606" s="132">
        <v>1938272.85</v>
      </c>
    </row>
    <row r="607" spans="1:5">
      <c r="A607" s="313" t="s">
        <v>605</v>
      </c>
      <c r="B607" s="132">
        <v>30957</v>
      </c>
      <c r="C607" s="132">
        <v>-200997.4</v>
      </c>
      <c r="D607" s="309">
        <v>-649.27932293180902</v>
      </c>
      <c r="E607" s="132">
        <v>1938272.85</v>
      </c>
    </row>
    <row r="608" spans="1:5" ht="39">
      <c r="A608" s="314" t="s">
        <v>607</v>
      </c>
      <c r="B608" s="132">
        <v>30957</v>
      </c>
      <c r="C608" s="132">
        <v>-30956.94</v>
      </c>
      <c r="D608" s="309">
        <v>-99.999806182769603</v>
      </c>
      <c r="E608" s="132">
        <v>-5792</v>
      </c>
    </row>
    <row r="609" spans="1:5">
      <c r="A609" s="308"/>
      <c r="B609" s="132"/>
      <c r="C609" s="132"/>
      <c r="D609" s="309"/>
      <c r="E609" s="132"/>
    </row>
    <row r="610" spans="1:5">
      <c r="A610" s="323" t="s">
        <v>625</v>
      </c>
      <c r="B610" s="132"/>
      <c r="C610" s="132"/>
      <c r="D610" s="309"/>
      <c r="E610" s="132"/>
    </row>
    <row r="611" spans="1:5">
      <c r="A611" s="310" t="s">
        <v>546</v>
      </c>
      <c r="B611" s="311">
        <v>7945770</v>
      </c>
      <c r="C611" s="311">
        <v>9583816.3200000003</v>
      </c>
      <c r="D611" s="312">
        <v>120.615325135261</v>
      </c>
      <c r="E611" s="311">
        <v>1648.8</v>
      </c>
    </row>
    <row r="612" spans="1:5" ht="26">
      <c r="A612" s="313" t="s">
        <v>548</v>
      </c>
      <c r="B612" s="132">
        <v>7945770</v>
      </c>
      <c r="C612" s="132">
        <v>9583816.3200000003</v>
      </c>
      <c r="D612" s="309">
        <v>120.615325135261</v>
      </c>
      <c r="E612" s="132">
        <v>1648.8</v>
      </c>
    </row>
    <row r="613" spans="1:5">
      <c r="A613" s="310" t="s">
        <v>570</v>
      </c>
      <c r="B613" s="311">
        <v>7825710</v>
      </c>
      <c r="C613" s="311">
        <v>7089380.4500000002</v>
      </c>
      <c r="D613" s="312">
        <v>90.590891433492899</v>
      </c>
      <c r="E613" s="311">
        <v>1341031.6200000001</v>
      </c>
    </row>
    <row r="614" spans="1:5">
      <c r="A614" s="313" t="s">
        <v>571</v>
      </c>
      <c r="B614" s="132">
        <v>7520460</v>
      </c>
      <c r="C614" s="132">
        <v>6877705.6200000001</v>
      </c>
      <c r="D614" s="309">
        <v>91.453257114591395</v>
      </c>
      <c r="E614" s="132">
        <v>1196690.43</v>
      </c>
    </row>
    <row r="615" spans="1:5">
      <c r="A615" s="314" t="s">
        <v>572</v>
      </c>
      <c r="B615" s="132">
        <v>7424380</v>
      </c>
      <c r="C615" s="132">
        <v>6844862.6200000001</v>
      </c>
      <c r="D615" s="309">
        <v>92.194400340499797</v>
      </c>
      <c r="E615" s="132">
        <v>1189072.23</v>
      </c>
    </row>
    <row r="616" spans="1:5">
      <c r="A616" s="317" t="s">
        <v>573</v>
      </c>
      <c r="B616" s="132">
        <v>6116337</v>
      </c>
      <c r="C616" s="132">
        <v>5784099.0999999996</v>
      </c>
      <c r="D616" s="309">
        <v>94.568024946957607</v>
      </c>
      <c r="E616" s="132">
        <v>1050919.8700000001</v>
      </c>
    </row>
    <row r="617" spans="1:5">
      <c r="A617" s="317" t="s">
        <v>574</v>
      </c>
      <c r="B617" s="132">
        <v>1308043</v>
      </c>
      <c r="C617" s="132">
        <v>1060763.52</v>
      </c>
      <c r="D617" s="309">
        <v>81.095462458038497</v>
      </c>
      <c r="E617" s="132">
        <v>138152.35999999999</v>
      </c>
    </row>
    <row r="618" spans="1:5" ht="26">
      <c r="A618" s="314" t="s">
        <v>579</v>
      </c>
      <c r="B618" s="132">
        <v>96080</v>
      </c>
      <c r="C618" s="132">
        <v>32843</v>
      </c>
      <c r="D618" s="309">
        <v>34.1829725228976</v>
      </c>
      <c r="E618" s="132">
        <v>7618.2</v>
      </c>
    </row>
    <row r="619" spans="1:5">
      <c r="A619" s="317" t="s">
        <v>581</v>
      </c>
      <c r="B619" s="132">
        <v>96080</v>
      </c>
      <c r="C619" s="132">
        <v>32843</v>
      </c>
      <c r="D619" s="309">
        <v>34.1829725228976</v>
      </c>
      <c r="E619" s="132">
        <v>7618.2</v>
      </c>
    </row>
    <row r="620" spans="1:5">
      <c r="A620" s="313" t="s">
        <v>591</v>
      </c>
      <c r="B620" s="132">
        <v>305250</v>
      </c>
      <c r="C620" s="132">
        <v>211674.83</v>
      </c>
      <c r="D620" s="309">
        <v>69.344743652743603</v>
      </c>
      <c r="E620" s="132">
        <v>144341.19</v>
      </c>
    </row>
    <row r="621" spans="1:5">
      <c r="A621" s="314" t="s">
        <v>592</v>
      </c>
      <c r="B621" s="132">
        <v>305250</v>
      </c>
      <c r="C621" s="132">
        <v>211674.83</v>
      </c>
      <c r="D621" s="309">
        <v>69.344743652743603</v>
      </c>
      <c r="E621" s="132">
        <v>144341.19</v>
      </c>
    </row>
    <row r="622" spans="1:5">
      <c r="A622" s="308" t="s">
        <v>198</v>
      </c>
      <c r="B622" s="132">
        <v>120060</v>
      </c>
      <c r="C622" s="132">
        <v>2494435.87</v>
      </c>
      <c r="D622" s="309">
        <v>2077.6577294685999</v>
      </c>
      <c r="E622" s="132">
        <v>-1339382.82</v>
      </c>
    </row>
    <row r="623" spans="1:5">
      <c r="A623" s="308" t="s">
        <v>602</v>
      </c>
      <c r="B623" s="132">
        <v>-120060</v>
      </c>
      <c r="C623" s="132">
        <v>-2494435.87</v>
      </c>
      <c r="D623" s="309">
        <v>2077.6577294685999</v>
      </c>
      <c r="E623" s="132">
        <v>1339382.82</v>
      </c>
    </row>
    <row r="624" spans="1:5">
      <c r="A624" s="313" t="s">
        <v>605</v>
      </c>
      <c r="B624" s="132">
        <v>-120060</v>
      </c>
      <c r="C624" s="132">
        <v>-2494435.87</v>
      </c>
      <c r="D624" s="309">
        <v>2077.6577294685999</v>
      </c>
      <c r="E624" s="132">
        <v>1339382.82</v>
      </c>
    </row>
    <row r="625" spans="1:5" ht="39">
      <c r="A625" s="314" t="s">
        <v>606</v>
      </c>
      <c r="B625" s="132">
        <v>-120060</v>
      </c>
      <c r="C625" s="132">
        <v>0</v>
      </c>
      <c r="D625" s="309">
        <v>0</v>
      </c>
      <c r="E625" s="132">
        <v>0</v>
      </c>
    </row>
    <row r="626" spans="1:5">
      <c r="A626" s="308"/>
      <c r="B626" s="132"/>
      <c r="C626" s="132"/>
      <c r="D626" s="309"/>
      <c r="E626" s="132"/>
    </row>
    <row r="627" spans="1:5">
      <c r="A627" s="310" t="s">
        <v>610</v>
      </c>
      <c r="B627" s="311"/>
      <c r="C627" s="311"/>
      <c r="D627" s="312"/>
      <c r="E627" s="311"/>
    </row>
    <row r="628" spans="1:5">
      <c r="A628" s="310" t="s">
        <v>546</v>
      </c>
      <c r="B628" s="311">
        <v>7945770</v>
      </c>
      <c r="C628" s="311">
        <v>9583816.3200000003</v>
      </c>
      <c r="D628" s="312">
        <v>120.615325135261</v>
      </c>
      <c r="E628" s="311">
        <v>1648.8</v>
      </c>
    </row>
    <row r="629" spans="1:5" ht="26">
      <c r="A629" s="313" t="s">
        <v>548</v>
      </c>
      <c r="B629" s="132">
        <v>7945770</v>
      </c>
      <c r="C629" s="132">
        <v>9583816.3200000003</v>
      </c>
      <c r="D629" s="309">
        <v>120.615325135261</v>
      </c>
      <c r="E629" s="132">
        <v>1648.8</v>
      </c>
    </row>
    <row r="630" spans="1:5">
      <c r="A630" s="310" t="s">
        <v>570</v>
      </c>
      <c r="B630" s="311">
        <v>7825710</v>
      </c>
      <c r="C630" s="311">
        <v>7089380.4500000002</v>
      </c>
      <c r="D630" s="312">
        <v>90.590891433492899</v>
      </c>
      <c r="E630" s="311">
        <v>1341031.6200000001</v>
      </c>
    </row>
    <row r="631" spans="1:5">
      <c r="A631" s="313" t="s">
        <v>571</v>
      </c>
      <c r="B631" s="132">
        <v>7520460</v>
      </c>
      <c r="C631" s="132">
        <v>6877705.6200000001</v>
      </c>
      <c r="D631" s="309">
        <v>91.453257114591395</v>
      </c>
      <c r="E631" s="132">
        <v>1196690.43</v>
      </c>
    </row>
    <row r="632" spans="1:5">
      <c r="A632" s="314" t="s">
        <v>572</v>
      </c>
      <c r="B632" s="132">
        <v>7424380</v>
      </c>
      <c r="C632" s="132">
        <v>6844862.6200000001</v>
      </c>
      <c r="D632" s="309">
        <v>92.194400340499797</v>
      </c>
      <c r="E632" s="132">
        <v>1189072.23</v>
      </c>
    </row>
    <row r="633" spans="1:5">
      <c r="A633" s="317" t="s">
        <v>573</v>
      </c>
      <c r="B633" s="132">
        <v>6116337</v>
      </c>
      <c r="C633" s="132">
        <v>5784099.0999999996</v>
      </c>
      <c r="D633" s="309">
        <v>94.568024946957607</v>
      </c>
      <c r="E633" s="132">
        <v>1050919.8700000001</v>
      </c>
    </row>
    <row r="634" spans="1:5">
      <c r="A634" s="317" t="s">
        <v>574</v>
      </c>
      <c r="B634" s="132">
        <v>1308043</v>
      </c>
      <c r="C634" s="132">
        <v>1060763.52</v>
      </c>
      <c r="D634" s="309">
        <v>81.095462458038497</v>
      </c>
      <c r="E634" s="132">
        <v>138152.35999999999</v>
      </c>
    </row>
    <row r="635" spans="1:5" ht="26">
      <c r="A635" s="314" t="s">
        <v>579</v>
      </c>
      <c r="B635" s="132">
        <v>96080</v>
      </c>
      <c r="C635" s="132">
        <v>32843</v>
      </c>
      <c r="D635" s="309">
        <v>34.1829725228976</v>
      </c>
      <c r="E635" s="132">
        <v>7618.2</v>
      </c>
    </row>
    <row r="636" spans="1:5">
      <c r="A636" s="317" t="s">
        <v>581</v>
      </c>
      <c r="B636" s="132">
        <v>96080</v>
      </c>
      <c r="C636" s="132">
        <v>32843</v>
      </c>
      <c r="D636" s="309">
        <v>34.1829725228976</v>
      </c>
      <c r="E636" s="132">
        <v>7618.2</v>
      </c>
    </row>
    <row r="637" spans="1:5">
      <c r="A637" s="313" t="s">
        <v>591</v>
      </c>
      <c r="B637" s="132">
        <v>305250</v>
      </c>
      <c r="C637" s="132">
        <v>211674.83</v>
      </c>
      <c r="D637" s="309">
        <v>69.344743652743603</v>
      </c>
      <c r="E637" s="132">
        <v>144341.19</v>
      </c>
    </row>
    <row r="638" spans="1:5">
      <c r="A638" s="314" t="s">
        <v>592</v>
      </c>
      <c r="B638" s="132">
        <v>305250</v>
      </c>
      <c r="C638" s="132">
        <v>211674.83</v>
      </c>
      <c r="D638" s="309">
        <v>69.344743652743603</v>
      </c>
      <c r="E638" s="132">
        <v>144341.19</v>
      </c>
    </row>
    <row r="639" spans="1:5">
      <c r="A639" s="308" t="s">
        <v>198</v>
      </c>
      <c r="B639" s="132">
        <v>120060</v>
      </c>
      <c r="C639" s="132">
        <v>2494435.87</v>
      </c>
      <c r="D639" s="309">
        <v>2077.6577294685999</v>
      </c>
      <c r="E639" s="132">
        <v>-1339382.82</v>
      </c>
    </row>
    <row r="640" spans="1:5">
      <c r="A640" s="308" t="s">
        <v>602</v>
      </c>
      <c r="B640" s="132">
        <v>-120060</v>
      </c>
      <c r="C640" s="132">
        <v>-2494435.87</v>
      </c>
      <c r="D640" s="309">
        <v>2077.6577294685999</v>
      </c>
      <c r="E640" s="132">
        <v>1339382.82</v>
      </c>
    </row>
    <row r="641" spans="1:5">
      <c r="A641" s="313" t="s">
        <v>605</v>
      </c>
      <c r="B641" s="132">
        <v>-120060</v>
      </c>
      <c r="C641" s="132">
        <v>-2494435.87</v>
      </c>
      <c r="D641" s="309">
        <v>2077.6577294685999</v>
      </c>
      <c r="E641" s="132">
        <v>1339382.82</v>
      </c>
    </row>
    <row r="642" spans="1:5" ht="39">
      <c r="A642" s="314" t="s">
        <v>606</v>
      </c>
      <c r="B642" s="132">
        <v>-120060</v>
      </c>
      <c r="C642" s="132">
        <v>0</v>
      </c>
      <c r="D642" s="309">
        <v>0</v>
      </c>
      <c r="E642" s="132">
        <v>0</v>
      </c>
    </row>
    <row r="643" spans="1:5">
      <c r="A643" s="308"/>
      <c r="B643" s="132"/>
      <c r="C643" s="132"/>
      <c r="D643" s="309"/>
      <c r="E643" s="132"/>
    </row>
    <row r="644" spans="1:5">
      <c r="A644" s="323" t="s">
        <v>626</v>
      </c>
      <c r="B644" s="132"/>
      <c r="C644" s="132"/>
      <c r="D644" s="309"/>
      <c r="E644" s="132"/>
    </row>
    <row r="645" spans="1:5">
      <c r="A645" s="310" t="s">
        <v>546</v>
      </c>
      <c r="B645" s="311">
        <v>1364698336</v>
      </c>
      <c r="C645" s="311">
        <v>1362376700.1800001</v>
      </c>
      <c r="D645" s="312">
        <v>99.829879193169901</v>
      </c>
      <c r="E645" s="311">
        <v>-762741.41</v>
      </c>
    </row>
    <row r="646" spans="1:5" ht="26">
      <c r="A646" s="313" t="s">
        <v>548</v>
      </c>
      <c r="B646" s="132">
        <v>44264587</v>
      </c>
      <c r="C646" s="132">
        <v>43440247.32</v>
      </c>
      <c r="D646" s="309">
        <v>98.137699375801205</v>
      </c>
      <c r="E646" s="132">
        <v>1311722.2</v>
      </c>
    </row>
    <row r="647" spans="1:5" ht="26">
      <c r="A647" s="313" t="s">
        <v>549</v>
      </c>
      <c r="B647" s="132">
        <v>4498228</v>
      </c>
      <c r="C647" s="132">
        <v>3208778</v>
      </c>
      <c r="D647" s="309">
        <v>71.334267627163399</v>
      </c>
      <c r="E647" s="132">
        <v>647211</v>
      </c>
    </row>
    <row r="648" spans="1:5">
      <c r="A648" s="314" t="s">
        <v>550</v>
      </c>
      <c r="B648" s="132">
        <v>2067798</v>
      </c>
      <c r="C648" s="132">
        <v>778348</v>
      </c>
      <c r="D648" s="309">
        <v>37.641394372177601</v>
      </c>
      <c r="E648" s="132">
        <v>-1783219</v>
      </c>
    </row>
    <row r="649" spans="1:5" ht="26">
      <c r="A649" s="314" t="s">
        <v>551</v>
      </c>
      <c r="B649" s="132">
        <v>2430430</v>
      </c>
      <c r="C649" s="132">
        <v>2430430</v>
      </c>
      <c r="D649" s="309">
        <v>100</v>
      </c>
      <c r="E649" s="132">
        <v>2430430</v>
      </c>
    </row>
    <row r="650" spans="1:5">
      <c r="A650" s="313" t="s">
        <v>552</v>
      </c>
      <c r="B650" s="132">
        <v>917399</v>
      </c>
      <c r="C650" s="132">
        <v>868721.75</v>
      </c>
      <c r="D650" s="309">
        <v>94.693993562234098</v>
      </c>
      <c r="E650" s="132">
        <v>44830.28</v>
      </c>
    </row>
    <row r="651" spans="1:5">
      <c r="A651" s="314" t="s">
        <v>553</v>
      </c>
      <c r="B651" s="132">
        <v>917399</v>
      </c>
      <c r="C651" s="132">
        <v>868721.75</v>
      </c>
      <c r="D651" s="309">
        <v>94.693993562234098</v>
      </c>
      <c r="E651" s="132">
        <v>44830.28</v>
      </c>
    </row>
    <row r="652" spans="1:5">
      <c r="A652" s="317" t="s">
        <v>616</v>
      </c>
      <c r="B652" s="132">
        <v>913619</v>
      </c>
      <c r="C652" s="132">
        <v>865033.06</v>
      </c>
      <c r="D652" s="309">
        <v>94.682034852602698</v>
      </c>
      <c r="E652" s="132">
        <v>44830.28</v>
      </c>
    </row>
    <row r="653" spans="1:5" ht="26">
      <c r="A653" s="318" t="s">
        <v>617</v>
      </c>
      <c r="B653" s="132">
        <v>913619</v>
      </c>
      <c r="C653" s="132">
        <v>865033.06</v>
      </c>
      <c r="D653" s="309">
        <v>94.682034852602698</v>
      </c>
      <c r="E653" s="132">
        <v>44830.28</v>
      </c>
    </row>
    <row r="654" spans="1:5" ht="39">
      <c r="A654" s="324" t="s">
        <v>618</v>
      </c>
      <c r="B654" s="132">
        <v>778728</v>
      </c>
      <c r="C654" s="132">
        <v>750523.28</v>
      </c>
      <c r="D654" s="309">
        <v>96.378103779496797</v>
      </c>
      <c r="E654" s="132">
        <v>44830.28</v>
      </c>
    </row>
    <row r="655" spans="1:5" ht="26">
      <c r="A655" s="324" t="s">
        <v>620</v>
      </c>
      <c r="B655" s="132">
        <v>134891</v>
      </c>
      <c r="C655" s="132">
        <v>114509.78</v>
      </c>
      <c r="D655" s="309">
        <v>84.890600558969794</v>
      </c>
      <c r="E655" s="132">
        <v>0</v>
      </c>
    </row>
    <row r="656" spans="1:5" ht="26">
      <c r="A656" s="317" t="s">
        <v>555</v>
      </c>
      <c r="B656" s="132">
        <v>3780</v>
      </c>
      <c r="C656" s="132">
        <v>3688.69</v>
      </c>
      <c r="D656" s="309">
        <v>97.5843915343915</v>
      </c>
      <c r="E656" s="132">
        <v>0</v>
      </c>
    </row>
    <row r="657" spans="1:5">
      <c r="A657" s="313" t="s">
        <v>567</v>
      </c>
      <c r="B657" s="132">
        <v>1315018122</v>
      </c>
      <c r="C657" s="132">
        <v>1314858953.1099999</v>
      </c>
      <c r="D657" s="309">
        <v>99.987896068705297</v>
      </c>
      <c r="E657" s="132">
        <v>-2766504.89</v>
      </c>
    </row>
    <row r="658" spans="1:5" ht="26">
      <c r="A658" s="314" t="s">
        <v>568</v>
      </c>
      <c r="B658" s="132">
        <v>1315018122</v>
      </c>
      <c r="C658" s="132">
        <v>1314858953.1099999</v>
      </c>
      <c r="D658" s="309">
        <v>99.987896068705297</v>
      </c>
      <c r="E658" s="132">
        <v>-2766504.89</v>
      </c>
    </row>
    <row r="659" spans="1:5">
      <c r="A659" s="310" t="s">
        <v>570</v>
      </c>
      <c r="B659" s="311">
        <v>1366793050</v>
      </c>
      <c r="C659" s="311">
        <v>1358754162.9100001</v>
      </c>
      <c r="D659" s="312">
        <v>99.411843139676506</v>
      </c>
      <c r="E659" s="311">
        <v>281577620.42000002</v>
      </c>
    </row>
    <row r="660" spans="1:5">
      <c r="A660" s="313" t="s">
        <v>571</v>
      </c>
      <c r="B660" s="132">
        <v>989761039</v>
      </c>
      <c r="C660" s="132">
        <v>983132551.32000005</v>
      </c>
      <c r="D660" s="309">
        <v>99.330294139816104</v>
      </c>
      <c r="E660" s="132">
        <v>206118765.72999999</v>
      </c>
    </row>
    <row r="661" spans="1:5">
      <c r="A661" s="314" t="s">
        <v>572</v>
      </c>
      <c r="B661" s="132">
        <v>917457027</v>
      </c>
      <c r="C661" s="132">
        <v>910887078.76999998</v>
      </c>
      <c r="D661" s="309">
        <v>99.283895808015899</v>
      </c>
      <c r="E661" s="132">
        <v>189644666.91999999</v>
      </c>
    </row>
    <row r="662" spans="1:5">
      <c r="A662" s="317" t="s">
        <v>573</v>
      </c>
      <c r="B662" s="132">
        <v>376273226</v>
      </c>
      <c r="C662" s="132">
        <v>375993433.36000001</v>
      </c>
      <c r="D662" s="309">
        <v>99.925641097833505</v>
      </c>
      <c r="E662" s="132">
        <v>40557914.640000001</v>
      </c>
    </row>
    <row r="663" spans="1:5">
      <c r="A663" s="317" t="s">
        <v>574</v>
      </c>
      <c r="B663" s="132">
        <v>541183801</v>
      </c>
      <c r="C663" s="132">
        <v>534893645.41000003</v>
      </c>
      <c r="D663" s="309">
        <v>98.837704384651403</v>
      </c>
      <c r="E663" s="132">
        <v>149086752.28</v>
      </c>
    </row>
    <row r="664" spans="1:5" ht="26">
      <c r="A664" s="314" t="s">
        <v>576</v>
      </c>
      <c r="B664" s="132">
        <v>23611271</v>
      </c>
      <c r="C664" s="132">
        <v>23610026.199999999</v>
      </c>
      <c r="D664" s="309">
        <v>99.994727941583506</v>
      </c>
      <c r="E664" s="132">
        <v>4270754.0599999996</v>
      </c>
    </row>
    <row r="665" spans="1:5">
      <c r="A665" s="317" t="s">
        <v>577</v>
      </c>
      <c r="B665" s="132">
        <v>3562723</v>
      </c>
      <c r="C665" s="132">
        <v>3561488.67</v>
      </c>
      <c r="D665" s="309">
        <v>99.965354309049602</v>
      </c>
      <c r="E665" s="132">
        <v>1835038.86</v>
      </c>
    </row>
    <row r="666" spans="1:5">
      <c r="A666" s="317" t="s">
        <v>578</v>
      </c>
      <c r="B666" s="132">
        <v>20048548</v>
      </c>
      <c r="C666" s="132">
        <v>20048537.530000001</v>
      </c>
      <c r="D666" s="309">
        <v>99.999947776766703</v>
      </c>
      <c r="E666" s="132">
        <v>2435715.2000000002</v>
      </c>
    </row>
    <row r="667" spans="1:5" ht="26">
      <c r="A667" s="314" t="s">
        <v>579</v>
      </c>
      <c r="B667" s="132">
        <v>39178258</v>
      </c>
      <c r="C667" s="132">
        <v>39178257.289999999</v>
      </c>
      <c r="D667" s="309">
        <v>99.999998187770402</v>
      </c>
      <c r="E667" s="132">
        <v>9516697.8599999994</v>
      </c>
    </row>
    <row r="668" spans="1:5">
      <c r="A668" s="317" t="s">
        <v>581</v>
      </c>
      <c r="B668" s="132">
        <v>39178258</v>
      </c>
      <c r="C668" s="132">
        <v>39178257.289999999</v>
      </c>
      <c r="D668" s="309">
        <v>99.999998187770402</v>
      </c>
      <c r="E668" s="132">
        <v>9516697.8599999994</v>
      </c>
    </row>
    <row r="669" spans="1:5" ht="26">
      <c r="A669" s="314" t="s">
        <v>582</v>
      </c>
      <c r="B669" s="132">
        <v>9514483</v>
      </c>
      <c r="C669" s="132">
        <v>9457189.0600000005</v>
      </c>
      <c r="D669" s="309">
        <v>99.397823928005295</v>
      </c>
      <c r="E669" s="132">
        <v>2686646.89</v>
      </c>
    </row>
    <row r="670" spans="1:5" ht="26">
      <c r="A670" s="317" t="s">
        <v>583</v>
      </c>
      <c r="B670" s="132">
        <v>1234757</v>
      </c>
      <c r="C670" s="132">
        <v>1178106.1000000001</v>
      </c>
      <c r="D670" s="309">
        <v>95.411979847046794</v>
      </c>
      <c r="E670" s="132">
        <v>22172.880000000001</v>
      </c>
    </row>
    <row r="671" spans="1:5" ht="26">
      <c r="A671" s="318" t="s">
        <v>584</v>
      </c>
      <c r="B671" s="132">
        <v>269871</v>
      </c>
      <c r="C671" s="132">
        <v>269626.78000000003</v>
      </c>
      <c r="D671" s="309">
        <v>99.909504911605893</v>
      </c>
      <c r="E671" s="132">
        <v>25079.89</v>
      </c>
    </row>
    <row r="672" spans="1:5" ht="26">
      <c r="A672" s="318" t="s">
        <v>613</v>
      </c>
      <c r="B672" s="132">
        <v>964886</v>
      </c>
      <c r="C672" s="132">
        <v>908479.32</v>
      </c>
      <c r="D672" s="309">
        <v>94.154057577786403</v>
      </c>
      <c r="E672" s="132">
        <v>-2907.01</v>
      </c>
    </row>
    <row r="673" spans="1:5" ht="39">
      <c r="A673" s="324" t="s">
        <v>614</v>
      </c>
      <c r="B673" s="132">
        <v>963249</v>
      </c>
      <c r="C673" s="132">
        <v>906842.77</v>
      </c>
      <c r="D673" s="309">
        <v>94.144169368460297</v>
      </c>
      <c r="E673" s="132">
        <v>-4543.5600000000004</v>
      </c>
    </row>
    <row r="674" spans="1:5" ht="39">
      <c r="A674" s="324" t="s">
        <v>627</v>
      </c>
      <c r="B674" s="132">
        <v>1637</v>
      </c>
      <c r="C674" s="132">
        <v>1636.55</v>
      </c>
      <c r="D674" s="309">
        <v>99.972510690287095</v>
      </c>
      <c r="E674" s="132">
        <v>1636.55</v>
      </c>
    </row>
    <row r="675" spans="1:5" ht="52">
      <c r="A675" s="317" t="s">
        <v>585</v>
      </c>
      <c r="B675" s="132">
        <v>234543</v>
      </c>
      <c r="C675" s="132">
        <v>233899.96</v>
      </c>
      <c r="D675" s="309">
        <v>99.725832789723</v>
      </c>
      <c r="E675" s="132">
        <v>8749.51</v>
      </c>
    </row>
    <row r="676" spans="1:5" ht="78">
      <c r="A676" s="318" t="s">
        <v>587</v>
      </c>
      <c r="B676" s="132">
        <v>234543</v>
      </c>
      <c r="C676" s="132">
        <v>233899.96</v>
      </c>
      <c r="D676" s="309">
        <v>99.725832789723</v>
      </c>
      <c r="E676" s="132">
        <v>8749.51</v>
      </c>
    </row>
    <row r="677" spans="1:5" ht="26">
      <c r="A677" s="317" t="s">
        <v>588</v>
      </c>
      <c r="B677" s="132">
        <v>5614753</v>
      </c>
      <c r="C677" s="132">
        <v>5614753</v>
      </c>
      <c r="D677" s="309">
        <v>100</v>
      </c>
      <c r="E677" s="132">
        <v>225294.5</v>
      </c>
    </row>
    <row r="678" spans="1:5" ht="26">
      <c r="A678" s="318" t="s">
        <v>589</v>
      </c>
      <c r="B678" s="132">
        <v>5994</v>
      </c>
      <c r="C678" s="132">
        <v>5994</v>
      </c>
      <c r="D678" s="309">
        <v>100</v>
      </c>
      <c r="E678" s="132">
        <v>1936</v>
      </c>
    </row>
    <row r="679" spans="1:5" ht="52">
      <c r="A679" s="318" t="s">
        <v>590</v>
      </c>
      <c r="B679" s="132">
        <v>5608759</v>
      </c>
      <c r="C679" s="132">
        <v>5608759</v>
      </c>
      <c r="D679" s="309">
        <v>100</v>
      </c>
      <c r="E679" s="132">
        <v>223358.5</v>
      </c>
    </row>
    <row r="680" spans="1:5" ht="26">
      <c r="A680" s="317" t="s">
        <v>628</v>
      </c>
      <c r="B680" s="132">
        <v>2430430</v>
      </c>
      <c r="C680" s="132">
        <v>2430430</v>
      </c>
      <c r="D680" s="309">
        <v>100</v>
      </c>
      <c r="E680" s="132">
        <v>2430430</v>
      </c>
    </row>
    <row r="681" spans="1:5">
      <c r="A681" s="313" t="s">
        <v>591</v>
      </c>
      <c r="B681" s="132">
        <v>377032011</v>
      </c>
      <c r="C681" s="132">
        <v>375621611.58999997</v>
      </c>
      <c r="D681" s="309">
        <v>99.6259205136829</v>
      </c>
      <c r="E681" s="132">
        <v>75458854.689999998</v>
      </c>
    </row>
    <row r="682" spans="1:5">
      <c r="A682" s="314" t="s">
        <v>592</v>
      </c>
      <c r="B682" s="132">
        <v>374715737</v>
      </c>
      <c r="C682" s="132">
        <v>373305338.72000003</v>
      </c>
      <c r="D682" s="309">
        <v>99.623608474175199</v>
      </c>
      <c r="E682" s="132">
        <v>74790581.819999993</v>
      </c>
    </row>
    <row r="683" spans="1:5">
      <c r="A683" s="314" t="s">
        <v>593</v>
      </c>
      <c r="B683" s="132">
        <v>2316274</v>
      </c>
      <c r="C683" s="132">
        <v>2316272.87</v>
      </c>
      <c r="D683" s="309">
        <v>99.999951214752699</v>
      </c>
      <c r="E683" s="132">
        <v>668272.87</v>
      </c>
    </row>
    <row r="684" spans="1:5" ht="26">
      <c r="A684" s="317" t="s">
        <v>599</v>
      </c>
      <c r="B684" s="132">
        <v>2316274</v>
      </c>
      <c r="C684" s="132">
        <v>2316272.87</v>
      </c>
      <c r="D684" s="309">
        <v>99.999951214752699</v>
      </c>
      <c r="E684" s="132">
        <v>668272.87</v>
      </c>
    </row>
    <row r="685" spans="1:5" ht="26">
      <c r="A685" s="318" t="s">
        <v>600</v>
      </c>
      <c r="B685" s="132">
        <v>871781</v>
      </c>
      <c r="C685" s="132">
        <v>871779.87</v>
      </c>
      <c r="D685" s="309">
        <v>99.999870380290503</v>
      </c>
      <c r="E685" s="132">
        <v>209107.87</v>
      </c>
    </row>
    <row r="686" spans="1:5" ht="52">
      <c r="A686" s="318" t="s">
        <v>601</v>
      </c>
      <c r="B686" s="132">
        <v>1444493</v>
      </c>
      <c r="C686" s="132">
        <v>1444493</v>
      </c>
      <c r="D686" s="309">
        <v>100</v>
      </c>
      <c r="E686" s="132">
        <v>459165</v>
      </c>
    </row>
    <row r="687" spans="1:5">
      <c r="A687" s="308" t="s">
        <v>198</v>
      </c>
      <c r="B687" s="132">
        <v>-2094714</v>
      </c>
      <c r="C687" s="132">
        <v>3622537.27</v>
      </c>
      <c r="D687" s="309">
        <v>-172.93708210285499</v>
      </c>
      <c r="E687" s="132">
        <v>-282340361.82999998</v>
      </c>
    </row>
    <row r="688" spans="1:5">
      <c r="A688" s="308" t="s">
        <v>602</v>
      </c>
      <c r="B688" s="132">
        <v>2094714</v>
      </c>
      <c r="C688" s="132">
        <v>-3622537.27</v>
      </c>
      <c r="D688" s="309">
        <v>-172.93708210285499</v>
      </c>
      <c r="E688" s="132">
        <v>282340361.82999998</v>
      </c>
    </row>
    <row r="689" spans="1:5">
      <c r="A689" s="313" t="s">
        <v>605</v>
      </c>
      <c r="B689" s="132">
        <v>3194714</v>
      </c>
      <c r="C689" s="132">
        <v>-2522537.27</v>
      </c>
      <c r="D689" s="309">
        <v>-78.959721277084597</v>
      </c>
      <c r="E689" s="132">
        <v>282340361.82999998</v>
      </c>
    </row>
    <row r="690" spans="1:5" ht="39">
      <c r="A690" s="314" t="s">
        <v>606</v>
      </c>
      <c r="B690" s="132">
        <v>2906031</v>
      </c>
      <c r="C690" s="132">
        <v>-2906028.11</v>
      </c>
      <c r="D690" s="309">
        <v>-99.999900551645894</v>
      </c>
      <c r="E690" s="132">
        <v>-487.04</v>
      </c>
    </row>
    <row r="691" spans="1:5" ht="39">
      <c r="A691" s="314" t="s">
        <v>607</v>
      </c>
      <c r="B691" s="132">
        <v>288683</v>
      </c>
      <c r="C691" s="132">
        <v>-288681.99</v>
      </c>
      <c r="D691" s="309">
        <v>-99.999650135269505</v>
      </c>
      <c r="E691" s="132">
        <v>-1636.55</v>
      </c>
    </row>
    <row r="692" spans="1:5">
      <c r="A692" s="313" t="s">
        <v>609</v>
      </c>
      <c r="B692" s="132">
        <v>-1100000</v>
      </c>
      <c r="C692" s="132">
        <v>-1100000</v>
      </c>
      <c r="D692" s="309">
        <v>100</v>
      </c>
      <c r="E692" s="132">
        <v>0</v>
      </c>
    </row>
    <row r="693" spans="1:5">
      <c r="A693" s="308"/>
      <c r="B693" s="132"/>
      <c r="C693" s="132"/>
      <c r="D693" s="309"/>
      <c r="E693" s="132"/>
    </row>
    <row r="694" spans="1:5">
      <c r="A694" s="310" t="s">
        <v>610</v>
      </c>
      <c r="B694" s="311"/>
      <c r="C694" s="311"/>
      <c r="D694" s="312"/>
      <c r="E694" s="311"/>
    </row>
    <row r="695" spans="1:5">
      <c r="A695" s="310" t="s">
        <v>546</v>
      </c>
      <c r="B695" s="311">
        <v>1358945293</v>
      </c>
      <c r="C695" s="311">
        <v>1357961449.9200001</v>
      </c>
      <c r="D695" s="312">
        <v>99.9276024513225</v>
      </c>
      <c r="E695" s="311">
        <v>1213510.1100000001</v>
      </c>
    </row>
    <row r="696" spans="1:5" ht="26">
      <c r="A696" s="313" t="s">
        <v>548</v>
      </c>
      <c r="B696" s="132">
        <v>44264587</v>
      </c>
      <c r="C696" s="132">
        <v>43440247.32</v>
      </c>
      <c r="D696" s="309">
        <v>98.137699375801205</v>
      </c>
      <c r="E696" s="132">
        <v>1311722.2</v>
      </c>
    </row>
    <row r="697" spans="1:5">
      <c r="A697" s="313" t="s">
        <v>552</v>
      </c>
      <c r="B697" s="132">
        <v>740100</v>
      </c>
      <c r="C697" s="132">
        <v>739763.97</v>
      </c>
      <c r="D697" s="309">
        <v>99.954596676124893</v>
      </c>
      <c r="E697" s="132">
        <v>60955.28</v>
      </c>
    </row>
    <row r="698" spans="1:5">
      <c r="A698" s="314" t="s">
        <v>553</v>
      </c>
      <c r="B698" s="132">
        <v>740100</v>
      </c>
      <c r="C698" s="132">
        <v>739763.97</v>
      </c>
      <c r="D698" s="309">
        <v>99.954596676124893</v>
      </c>
      <c r="E698" s="132">
        <v>60955.28</v>
      </c>
    </row>
    <row r="699" spans="1:5">
      <c r="A699" s="317" t="s">
        <v>616</v>
      </c>
      <c r="B699" s="132">
        <v>736320</v>
      </c>
      <c r="C699" s="132">
        <v>736075.28</v>
      </c>
      <c r="D699" s="309">
        <v>99.966764450238998</v>
      </c>
      <c r="E699" s="132">
        <v>60955.28</v>
      </c>
    </row>
    <row r="700" spans="1:5" ht="26">
      <c r="A700" s="318" t="s">
        <v>617</v>
      </c>
      <c r="B700" s="132">
        <v>736320</v>
      </c>
      <c r="C700" s="132">
        <v>736075.28</v>
      </c>
      <c r="D700" s="309">
        <v>99.966764450238998</v>
      </c>
      <c r="E700" s="132">
        <v>60955.28</v>
      </c>
    </row>
    <row r="701" spans="1:5" ht="39">
      <c r="A701" s="324" t="s">
        <v>618</v>
      </c>
      <c r="B701" s="132">
        <v>736320</v>
      </c>
      <c r="C701" s="132">
        <v>736075.28</v>
      </c>
      <c r="D701" s="309">
        <v>99.966764450238998</v>
      </c>
      <c r="E701" s="132">
        <v>60955.28</v>
      </c>
    </row>
    <row r="702" spans="1:5" ht="26">
      <c r="A702" s="317" t="s">
        <v>555</v>
      </c>
      <c r="B702" s="132">
        <v>3780</v>
      </c>
      <c r="C702" s="132">
        <v>3688.69</v>
      </c>
      <c r="D702" s="309">
        <v>97.5843915343915</v>
      </c>
      <c r="E702" s="132">
        <v>0</v>
      </c>
    </row>
    <row r="703" spans="1:5">
      <c r="A703" s="313" t="s">
        <v>567</v>
      </c>
      <c r="B703" s="132">
        <v>1313940606</v>
      </c>
      <c r="C703" s="132">
        <v>1313781438.6300001</v>
      </c>
      <c r="D703" s="309">
        <v>99.987886258383895</v>
      </c>
      <c r="E703" s="132">
        <v>-159167.37</v>
      </c>
    </row>
    <row r="704" spans="1:5" ht="26">
      <c r="A704" s="314" t="s">
        <v>568</v>
      </c>
      <c r="B704" s="132">
        <v>1313940606</v>
      </c>
      <c r="C704" s="132">
        <v>1313781438.6300001</v>
      </c>
      <c r="D704" s="309">
        <v>99.987886258383895</v>
      </c>
      <c r="E704" s="132">
        <v>-159167.37</v>
      </c>
    </row>
    <row r="705" spans="1:5">
      <c r="A705" s="310" t="s">
        <v>570</v>
      </c>
      <c r="B705" s="311">
        <v>1360751324</v>
      </c>
      <c r="C705" s="311">
        <v>1354576061.4000001</v>
      </c>
      <c r="D705" s="312">
        <v>99.546187279697307</v>
      </c>
      <c r="E705" s="311">
        <v>278807891.44999999</v>
      </c>
    </row>
    <row r="706" spans="1:5">
      <c r="A706" s="313" t="s">
        <v>571</v>
      </c>
      <c r="B706" s="132">
        <v>985364298</v>
      </c>
      <c r="C706" s="132">
        <v>979276777.51999998</v>
      </c>
      <c r="D706" s="309">
        <v>99.382206104650194</v>
      </c>
      <c r="E706" s="132">
        <v>203379970</v>
      </c>
    </row>
    <row r="707" spans="1:5">
      <c r="A707" s="314" t="s">
        <v>572</v>
      </c>
      <c r="B707" s="132">
        <v>915726896</v>
      </c>
      <c r="C707" s="132">
        <v>909697271.48000002</v>
      </c>
      <c r="D707" s="309">
        <v>99.341547731497499</v>
      </c>
      <c r="E707" s="132">
        <v>189346687.25</v>
      </c>
    </row>
    <row r="708" spans="1:5">
      <c r="A708" s="317" t="s">
        <v>573</v>
      </c>
      <c r="B708" s="132">
        <v>375528627</v>
      </c>
      <c r="C708" s="132">
        <v>375258607.77999997</v>
      </c>
      <c r="D708" s="309">
        <v>99.928096235390299</v>
      </c>
      <c r="E708" s="132">
        <v>40449901.630000003</v>
      </c>
    </row>
    <row r="709" spans="1:5">
      <c r="A709" s="317" t="s">
        <v>574</v>
      </c>
      <c r="B709" s="132">
        <v>540198269</v>
      </c>
      <c r="C709" s="132">
        <v>534438663.69999999</v>
      </c>
      <c r="D709" s="309">
        <v>98.933797897823297</v>
      </c>
      <c r="E709" s="132">
        <v>148896785.62</v>
      </c>
    </row>
    <row r="710" spans="1:5" ht="26">
      <c r="A710" s="314" t="s">
        <v>576</v>
      </c>
      <c r="B710" s="132">
        <v>23611271</v>
      </c>
      <c r="C710" s="132">
        <v>23610026.199999999</v>
      </c>
      <c r="D710" s="309">
        <v>99.994727941583506</v>
      </c>
      <c r="E710" s="132">
        <v>4270754.0599999996</v>
      </c>
    </row>
    <row r="711" spans="1:5">
      <c r="A711" s="317" t="s">
        <v>577</v>
      </c>
      <c r="B711" s="132">
        <v>3562723</v>
      </c>
      <c r="C711" s="132">
        <v>3561488.67</v>
      </c>
      <c r="D711" s="309">
        <v>99.965354309049602</v>
      </c>
      <c r="E711" s="132">
        <v>1835038.86</v>
      </c>
    </row>
    <row r="712" spans="1:5">
      <c r="A712" s="317" t="s">
        <v>578</v>
      </c>
      <c r="B712" s="132">
        <v>20048548</v>
      </c>
      <c r="C712" s="132">
        <v>20048537.530000001</v>
      </c>
      <c r="D712" s="309">
        <v>99.999947776766703</v>
      </c>
      <c r="E712" s="132">
        <v>2435715.2000000002</v>
      </c>
    </row>
    <row r="713" spans="1:5" ht="26">
      <c r="A713" s="314" t="s">
        <v>579</v>
      </c>
      <c r="B713" s="132">
        <v>39178258</v>
      </c>
      <c r="C713" s="132">
        <v>39178257.289999999</v>
      </c>
      <c r="D713" s="309">
        <v>99.999998187770402</v>
      </c>
      <c r="E713" s="132">
        <v>9516697.8599999994</v>
      </c>
    </row>
    <row r="714" spans="1:5">
      <c r="A714" s="317" t="s">
        <v>581</v>
      </c>
      <c r="B714" s="132">
        <v>39178258</v>
      </c>
      <c r="C714" s="132">
        <v>39178257.289999999</v>
      </c>
      <c r="D714" s="309">
        <v>99.999998187770402</v>
      </c>
      <c r="E714" s="132">
        <v>9516697.8599999994</v>
      </c>
    </row>
    <row r="715" spans="1:5" ht="26">
      <c r="A715" s="314" t="s">
        <v>582</v>
      </c>
      <c r="B715" s="132">
        <v>6847873</v>
      </c>
      <c r="C715" s="132">
        <v>6791222.5499999998</v>
      </c>
      <c r="D715" s="309">
        <v>99.1727292547628</v>
      </c>
      <c r="E715" s="132">
        <v>245830.83</v>
      </c>
    </row>
    <row r="716" spans="1:5" ht="26">
      <c r="A716" s="317" t="s">
        <v>583</v>
      </c>
      <c r="B716" s="132">
        <v>1233120</v>
      </c>
      <c r="C716" s="132">
        <v>1176469.55</v>
      </c>
      <c r="D716" s="309">
        <v>95.405925619566602</v>
      </c>
      <c r="E716" s="132">
        <v>20536.330000000002</v>
      </c>
    </row>
    <row r="717" spans="1:5" ht="26">
      <c r="A717" s="318" t="s">
        <v>584</v>
      </c>
      <c r="B717" s="132">
        <v>269871</v>
      </c>
      <c r="C717" s="132">
        <v>269626.78000000003</v>
      </c>
      <c r="D717" s="309">
        <v>99.909504911605893</v>
      </c>
      <c r="E717" s="132">
        <v>25079.89</v>
      </c>
    </row>
    <row r="718" spans="1:5" ht="26">
      <c r="A718" s="318" t="s">
        <v>613</v>
      </c>
      <c r="B718" s="132">
        <v>963249</v>
      </c>
      <c r="C718" s="132">
        <v>906842.77</v>
      </c>
      <c r="D718" s="309">
        <v>94.144169368460297</v>
      </c>
      <c r="E718" s="132">
        <v>-4543.5600000000004</v>
      </c>
    </row>
    <row r="719" spans="1:5" ht="39">
      <c r="A719" s="324" t="s">
        <v>614</v>
      </c>
      <c r="B719" s="132">
        <v>963249</v>
      </c>
      <c r="C719" s="132">
        <v>906842.77</v>
      </c>
      <c r="D719" s="309">
        <v>94.144169368460297</v>
      </c>
      <c r="E719" s="132">
        <v>-4543.5600000000004</v>
      </c>
    </row>
    <row r="720" spans="1:5" ht="26">
      <c r="A720" s="317" t="s">
        <v>588</v>
      </c>
      <c r="B720" s="132">
        <v>5614753</v>
      </c>
      <c r="C720" s="132">
        <v>5614753</v>
      </c>
      <c r="D720" s="309">
        <v>100</v>
      </c>
      <c r="E720" s="132">
        <v>225294.5</v>
      </c>
    </row>
    <row r="721" spans="1:5" ht="26">
      <c r="A721" s="318" t="s">
        <v>589</v>
      </c>
      <c r="B721" s="132">
        <v>5994</v>
      </c>
      <c r="C721" s="132">
        <v>5994</v>
      </c>
      <c r="D721" s="309">
        <v>100</v>
      </c>
      <c r="E721" s="132">
        <v>1936</v>
      </c>
    </row>
    <row r="722" spans="1:5" ht="52">
      <c r="A722" s="318" t="s">
        <v>590</v>
      </c>
      <c r="B722" s="132">
        <v>5608759</v>
      </c>
      <c r="C722" s="132">
        <v>5608759</v>
      </c>
      <c r="D722" s="309">
        <v>100</v>
      </c>
      <c r="E722" s="132">
        <v>223358.5</v>
      </c>
    </row>
    <row r="723" spans="1:5">
      <c r="A723" s="313" t="s">
        <v>591</v>
      </c>
      <c r="B723" s="132">
        <v>375387026</v>
      </c>
      <c r="C723" s="132">
        <v>375299283.88</v>
      </c>
      <c r="D723" s="309">
        <v>99.976626224689994</v>
      </c>
      <c r="E723" s="132">
        <v>75427921.450000003</v>
      </c>
    </row>
    <row r="724" spans="1:5">
      <c r="A724" s="314" t="s">
        <v>592</v>
      </c>
      <c r="B724" s="132">
        <v>373070752</v>
      </c>
      <c r="C724" s="132">
        <v>372983011.00999999</v>
      </c>
      <c r="D724" s="309">
        <v>99.976481407473102</v>
      </c>
      <c r="E724" s="132">
        <v>74759648.579999998</v>
      </c>
    </row>
    <row r="725" spans="1:5">
      <c r="A725" s="314" t="s">
        <v>593</v>
      </c>
      <c r="B725" s="132">
        <v>2316274</v>
      </c>
      <c r="C725" s="132">
        <v>2316272.87</v>
      </c>
      <c r="D725" s="309">
        <v>99.999951214752699</v>
      </c>
      <c r="E725" s="132">
        <v>668272.87</v>
      </c>
    </row>
    <row r="726" spans="1:5" ht="26">
      <c r="A726" s="317" t="s">
        <v>599</v>
      </c>
      <c r="B726" s="132">
        <v>2316274</v>
      </c>
      <c r="C726" s="132">
        <v>2316272.87</v>
      </c>
      <c r="D726" s="309">
        <v>99.999951214752699</v>
      </c>
      <c r="E726" s="132">
        <v>668272.87</v>
      </c>
    </row>
    <row r="727" spans="1:5" ht="26">
      <c r="A727" s="318" t="s">
        <v>600</v>
      </c>
      <c r="B727" s="132">
        <v>871781</v>
      </c>
      <c r="C727" s="132">
        <v>871779.87</v>
      </c>
      <c r="D727" s="309">
        <v>99.999870380290503</v>
      </c>
      <c r="E727" s="132">
        <v>209107.87</v>
      </c>
    </row>
    <row r="728" spans="1:5" ht="52">
      <c r="A728" s="318" t="s">
        <v>601</v>
      </c>
      <c r="B728" s="132">
        <v>1444493</v>
      </c>
      <c r="C728" s="132">
        <v>1444493</v>
      </c>
      <c r="D728" s="309">
        <v>100</v>
      </c>
      <c r="E728" s="132">
        <v>459165</v>
      </c>
    </row>
    <row r="729" spans="1:5">
      <c r="A729" s="308" t="s">
        <v>198</v>
      </c>
      <c r="B729" s="132">
        <v>-1806031</v>
      </c>
      <c r="C729" s="132">
        <v>3385388.52</v>
      </c>
      <c r="D729" s="309">
        <v>-187.44908143880099</v>
      </c>
      <c r="E729" s="132">
        <v>-277594381.33999997</v>
      </c>
    </row>
    <row r="730" spans="1:5">
      <c r="A730" s="308" t="s">
        <v>602</v>
      </c>
      <c r="B730" s="132">
        <v>1806031</v>
      </c>
      <c r="C730" s="132">
        <v>-3385388.52</v>
      </c>
      <c r="D730" s="309">
        <v>-187.44908143880099</v>
      </c>
      <c r="E730" s="132">
        <v>277594381.33999997</v>
      </c>
    </row>
    <row r="731" spans="1:5">
      <c r="A731" s="313" t="s">
        <v>605</v>
      </c>
      <c r="B731" s="132">
        <v>2906031</v>
      </c>
      <c r="C731" s="132">
        <v>-2285388.52</v>
      </c>
      <c r="D731" s="309">
        <v>-78.642950470934395</v>
      </c>
      <c r="E731" s="132">
        <v>277594381.33999997</v>
      </c>
    </row>
    <row r="732" spans="1:5" ht="39">
      <c r="A732" s="314" t="s">
        <v>606</v>
      </c>
      <c r="B732" s="132">
        <v>2906031</v>
      </c>
      <c r="C732" s="132">
        <v>-2906028.11</v>
      </c>
      <c r="D732" s="309">
        <v>-99.999900551645894</v>
      </c>
      <c r="E732" s="132">
        <v>-487.04</v>
      </c>
    </row>
    <row r="733" spans="1:5">
      <c r="A733" s="313" t="s">
        <v>609</v>
      </c>
      <c r="B733" s="132">
        <v>-1100000</v>
      </c>
      <c r="C733" s="132">
        <v>-1100000</v>
      </c>
      <c r="D733" s="309">
        <v>100</v>
      </c>
      <c r="E733" s="132">
        <v>0</v>
      </c>
    </row>
    <row r="734" spans="1:5">
      <c r="A734" s="308"/>
      <c r="B734" s="132"/>
      <c r="C734" s="132"/>
      <c r="D734" s="309"/>
      <c r="E734" s="132"/>
    </row>
    <row r="735" spans="1:5" ht="26">
      <c r="A735" s="310" t="s">
        <v>611</v>
      </c>
      <c r="B735" s="311"/>
      <c r="C735" s="311"/>
      <c r="D735" s="312"/>
      <c r="E735" s="311"/>
    </row>
    <row r="736" spans="1:5">
      <c r="A736" s="310" t="s">
        <v>546</v>
      </c>
      <c r="B736" s="311">
        <v>5753043</v>
      </c>
      <c r="C736" s="311">
        <v>4415250.26</v>
      </c>
      <c r="D736" s="312">
        <v>76.746345542697995</v>
      </c>
      <c r="E736" s="311">
        <v>-1976251.52</v>
      </c>
    </row>
    <row r="737" spans="1:5" ht="26">
      <c r="A737" s="313" t="s">
        <v>549</v>
      </c>
      <c r="B737" s="132">
        <v>4498228</v>
      </c>
      <c r="C737" s="132">
        <v>3208778</v>
      </c>
      <c r="D737" s="309">
        <v>71.334267627163399</v>
      </c>
      <c r="E737" s="132">
        <v>647211</v>
      </c>
    </row>
    <row r="738" spans="1:5">
      <c r="A738" s="314" t="s">
        <v>550</v>
      </c>
      <c r="B738" s="132">
        <v>2067798</v>
      </c>
      <c r="C738" s="132">
        <v>778348</v>
      </c>
      <c r="D738" s="309">
        <v>37.641394372177601</v>
      </c>
      <c r="E738" s="132">
        <v>-1783219</v>
      </c>
    </row>
    <row r="739" spans="1:5" ht="26">
      <c r="A739" s="314" t="s">
        <v>551</v>
      </c>
      <c r="B739" s="132">
        <v>2430430</v>
      </c>
      <c r="C739" s="132">
        <v>2430430</v>
      </c>
      <c r="D739" s="309">
        <v>100</v>
      </c>
      <c r="E739" s="132">
        <v>2430430</v>
      </c>
    </row>
    <row r="740" spans="1:5">
      <c r="A740" s="313" t="s">
        <v>552</v>
      </c>
      <c r="B740" s="132">
        <v>177299</v>
      </c>
      <c r="C740" s="132">
        <v>128957.78</v>
      </c>
      <c r="D740" s="309">
        <v>72.734634713111703</v>
      </c>
      <c r="E740" s="132">
        <v>-16125</v>
      </c>
    </row>
    <row r="741" spans="1:5">
      <c r="A741" s="314" t="s">
        <v>553</v>
      </c>
      <c r="B741" s="132">
        <v>177299</v>
      </c>
      <c r="C741" s="132">
        <v>128957.78</v>
      </c>
      <c r="D741" s="309">
        <v>72.734634713111703</v>
      </c>
      <c r="E741" s="132">
        <v>-16125</v>
      </c>
    </row>
    <row r="742" spans="1:5">
      <c r="A742" s="317" t="s">
        <v>616</v>
      </c>
      <c r="B742" s="132">
        <v>177299</v>
      </c>
      <c r="C742" s="132">
        <v>128957.78</v>
      </c>
      <c r="D742" s="309">
        <v>72.734634713111703</v>
      </c>
      <c r="E742" s="132">
        <v>-16125</v>
      </c>
    </row>
    <row r="743" spans="1:5" ht="26">
      <c r="A743" s="318" t="s">
        <v>617</v>
      </c>
      <c r="B743" s="132">
        <v>177299</v>
      </c>
      <c r="C743" s="132">
        <v>128957.78</v>
      </c>
      <c r="D743" s="309">
        <v>72.734634713111703</v>
      </c>
      <c r="E743" s="132">
        <v>-16125</v>
      </c>
    </row>
    <row r="744" spans="1:5" ht="39">
      <c r="A744" s="324" t="s">
        <v>618</v>
      </c>
      <c r="B744" s="132">
        <v>42408</v>
      </c>
      <c r="C744" s="132">
        <v>14448</v>
      </c>
      <c r="D744" s="309">
        <v>34.069043576683598</v>
      </c>
      <c r="E744" s="132">
        <v>-16125</v>
      </c>
    </row>
    <row r="745" spans="1:5" ht="26">
      <c r="A745" s="324" t="s">
        <v>620</v>
      </c>
      <c r="B745" s="132">
        <v>134891</v>
      </c>
      <c r="C745" s="132">
        <v>114509.78</v>
      </c>
      <c r="D745" s="309">
        <v>84.890600558969794</v>
      </c>
      <c r="E745" s="132">
        <v>0</v>
      </c>
    </row>
    <row r="746" spans="1:5">
      <c r="A746" s="313" t="s">
        <v>567</v>
      </c>
      <c r="B746" s="132">
        <v>1077516</v>
      </c>
      <c r="C746" s="132">
        <v>1077514.48</v>
      </c>
      <c r="D746" s="309">
        <v>99.999858934809296</v>
      </c>
      <c r="E746" s="132">
        <v>-2607337.52</v>
      </c>
    </row>
    <row r="747" spans="1:5" ht="26">
      <c r="A747" s="314" t="s">
        <v>568</v>
      </c>
      <c r="B747" s="132">
        <v>1077516</v>
      </c>
      <c r="C747" s="132">
        <v>1077514.48</v>
      </c>
      <c r="D747" s="309">
        <v>99.999858934809296</v>
      </c>
      <c r="E747" s="132">
        <v>-2607337.52</v>
      </c>
    </row>
    <row r="748" spans="1:5">
      <c r="A748" s="310" t="s">
        <v>570</v>
      </c>
      <c r="B748" s="311">
        <v>6041726</v>
      </c>
      <c r="C748" s="311">
        <v>4178101.51</v>
      </c>
      <c r="D748" s="312">
        <v>69.1541044727947</v>
      </c>
      <c r="E748" s="311">
        <v>2769728.97</v>
      </c>
    </row>
    <row r="749" spans="1:5">
      <c r="A749" s="313" t="s">
        <v>571</v>
      </c>
      <c r="B749" s="132">
        <v>4396741</v>
      </c>
      <c r="C749" s="132">
        <v>3855773.8</v>
      </c>
      <c r="D749" s="309">
        <v>87.696177691612903</v>
      </c>
      <c r="E749" s="132">
        <v>2738795.73</v>
      </c>
    </row>
    <row r="750" spans="1:5">
      <c r="A750" s="314" t="s">
        <v>572</v>
      </c>
      <c r="B750" s="132">
        <v>1730131</v>
      </c>
      <c r="C750" s="132">
        <v>1189807.29</v>
      </c>
      <c r="D750" s="309">
        <v>68.769780438591098</v>
      </c>
      <c r="E750" s="132">
        <v>297979.67</v>
      </c>
    </row>
    <row r="751" spans="1:5">
      <c r="A751" s="317" t="s">
        <v>573</v>
      </c>
      <c r="B751" s="132">
        <v>744599</v>
      </c>
      <c r="C751" s="132">
        <v>734825.58</v>
      </c>
      <c r="D751" s="309">
        <v>98.687425043546895</v>
      </c>
      <c r="E751" s="132">
        <v>108013.01</v>
      </c>
    </row>
    <row r="752" spans="1:5">
      <c r="A752" s="317" t="s">
        <v>574</v>
      </c>
      <c r="B752" s="132">
        <v>985532</v>
      </c>
      <c r="C752" s="132">
        <v>454981.71</v>
      </c>
      <c r="D752" s="309">
        <v>46.166102166139702</v>
      </c>
      <c r="E752" s="132">
        <v>189966.66</v>
      </c>
    </row>
    <row r="753" spans="1:5" ht="26">
      <c r="A753" s="314" t="s">
        <v>582</v>
      </c>
      <c r="B753" s="132">
        <v>2666610</v>
      </c>
      <c r="C753" s="132">
        <v>2665966.5099999998</v>
      </c>
      <c r="D753" s="309">
        <v>99.975868612208004</v>
      </c>
      <c r="E753" s="132">
        <v>2440816.06</v>
      </c>
    </row>
    <row r="754" spans="1:5" ht="26">
      <c r="A754" s="317" t="s">
        <v>583</v>
      </c>
      <c r="B754" s="132">
        <v>1637</v>
      </c>
      <c r="C754" s="132">
        <v>1636.55</v>
      </c>
      <c r="D754" s="309">
        <v>99.972510690287095</v>
      </c>
      <c r="E754" s="132">
        <v>1636.55</v>
      </c>
    </row>
    <row r="755" spans="1:5" ht="26">
      <c r="A755" s="318" t="s">
        <v>613</v>
      </c>
      <c r="B755" s="132">
        <v>1637</v>
      </c>
      <c r="C755" s="132">
        <v>1636.55</v>
      </c>
      <c r="D755" s="309">
        <v>99.972510690287095</v>
      </c>
      <c r="E755" s="132">
        <v>1636.55</v>
      </c>
    </row>
    <row r="756" spans="1:5" ht="39">
      <c r="A756" s="324" t="s">
        <v>627</v>
      </c>
      <c r="B756" s="132">
        <v>1637</v>
      </c>
      <c r="C756" s="132">
        <v>1636.55</v>
      </c>
      <c r="D756" s="309">
        <v>99.972510690287095</v>
      </c>
      <c r="E756" s="132">
        <v>1636.55</v>
      </c>
    </row>
    <row r="757" spans="1:5" ht="52">
      <c r="A757" s="317" t="s">
        <v>585</v>
      </c>
      <c r="B757" s="132">
        <v>234543</v>
      </c>
      <c r="C757" s="132">
        <v>233899.96</v>
      </c>
      <c r="D757" s="309">
        <v>99.725832789723</v>
      </c>
      <c r="E757" s="132">
        <v>8749.51</v>
      </c>
    </row>
    <row r="758" spans="1:5" ht="78">
      <c r="A758" s="318" t="s">
        <v>587</v>
      </c>
      <c r="B758" s="132">
        <v>234543</v>
      </c>
      <c r="C758" s="132">
        <v>233899.96</v>
      </c>
      <c r="D758" s="309">
        <v>99.725832789723</v>
      </c>
      <c r="E758" s="132">
        <v>8749.51</v>
      </c>
    </row>
    <row r="759" spans="1:5" ht="26">
      <c r="A759" s="317" t="s">
        <v>628</v>
      </c>
      <c r="B759" s="132">
        <v>2430430</v>
      </c>
      <c r="C759" s="132">
        <v>2430430</v>
      </c>
      <c r="D759" s="309">
        <v>100</v>
      </c>
      <c r="E759" s="132">
        <v>2430430</v>
      </c>
    </row>
    <row r="760" spans="1:5">
      <c r="A760" s="313" t="s">
        <v>591</v>
      </c>
      <c r="B760" s="132">
        <v>1644985</v>
      </c>
      <c r="C760" s="132">
        <v>322327.71000000002</v>
      </c>
      <c r="D760" s="309">
        <v>19.594568339528902</v>
      </c>
      <c r="E760" s="132">
        <v>30933.24</v>
      </c>
    </row>
    <row r="761" spans="1:5">
      <c r="A761" s="314" t="s">
        <v>592</v>
      </c>
      <c r="B761" s="132">
        <v>1644985</v>
      </c>
      <c r="C761" s="132">
        <v>322327.71000000002</v>
      </c>
      <c r="D761" s="309">
        <v>19.594568339528902</v>
      </c>
      <c r="E761" s="132">
        <v>30933.24</v>
      </c>
    </row>
    <row r="762" spans="1:5">
      <c r="A762" s="308" t="s">
        <v>198</v>
      </c>
      <c r="B762" s="132">
        <v>-288683</v>
      </c>
      <c r="C762" s="132">
        <v>237148.75</v>
      </c>
      <c r="D762" s="309">
        <v>-82.148498526064898</v>
      </c>
      <c r="E762" s="132">
        <v>-4745980.49</v>
      </c>
    </row>
    <row r="763" spans="1:5">
      <c r="A763" s="308" t="s">
        <v>602</v>
      </c>
      <c r="B763" s="132">
        <v>288683</v>
      </c>
      <c r="C763" s="132">
        <v>-237148.75</v>
      </c>
      <c r="D763" s="309">
        <v>-82.148498526064898</v>
      </c>
      <c r="E763" s="132">
        <v>4745980.49</v>
      </c>
    </row>
    <row r="764" spans="1:5">
      <c r="A764" s="313" t="s">
        <v>605</v>
      </c>
      <c r="B764" s="132">
        <v>288683</v>
      </c>
      <c r="C764" s="132">
        <v>-237148.75</v>
      </c>
      <c r="D764" s="309">
        <v>-82.148498526064898</v>
      </c>
      <c r="E764" s="132">
        <v>4745980.49</v>
      </c>
    </row>
    <row r="765" spans="1:5" ht="39">
      <c r="A765" s="314" t="s">
        <v>607</v>
      </c>
      <c r="B765" s="132">
        <v>288683</v>
      </c>
      <c r="C765" s="132">
        <v>-288681.99</v>
      </c>
      <c r="D765" s="309">
        <v>-99.999650135269505</v>
      </c>
      <c r="E765" s="132">
        <v>-1636.55</v>
      </c>
    </row>
    <row r="766" spans="1:5">
      <c r="A766" s="308"/>
      <c r="B766" s="132"/>
      <c r="C766" s="132"/>
      <c r="D766" s="309"/>
      <c r="E766" s="132"/>
    </row>
    <row r="767" spans="1:5">
      <c r="A767" s="323" t="s">
        <v>629</v>
      </c>
      <c r="B767" s="132"/>
      <c r="C767" s="132"/>
      <c r="D767" s="309"/>
      <c r="E767" s="132"/>
    </row>
    <row r="768" spans="1:5">
      <c r="A768" s="310" t="s">
        <v>546</v>
      </c>
      <c r="B768" s="311">
        <v>100236796</v>
      </c>
      <c r="C768" s="311">
        <v>99699925.959999993</v>
      </c>
      <c r="D768" s="312">
        <v>99.4643982435352</v>
      </c>
      <c r="E768" s="311">
        <v>-589479.99</v>
      </c>
    </row>
    <row r="769" spans="1:5" ht="26">
      <c r="A769" s="313" t="s">
        <v>548</v>
      </c>
      <c r="B769" s="132">
        <v>2274541</v>
      </c>
      <c r="C769" s="132">
        <v>2418113.4500000002</v>
      </c>
      <c r="D769" s="309">
        <v>106.312150451454</v>
      </c>
      <c r="E769" s="132">
        <v>122737.5</v>
      </c>
    </row>
    <row r="770" spans="1:5" ht="26">
      <c r="A770" s="313" t="s">
        <v>549</v>
      </c>
      <c r="B770" s="132">
        <v>785202</v>
      </c>
      <c r="C770" s="132">
        <v>785202</v>
      </c>
      <c r="D770" s="309">
        <v>100</v>
      </c>
      <c r="E770" s="132">
        <v>150088</v>
      </c>
    </row>
    <row r="771" spans="1:5">
      <c r="A771" s="314" t="s">
        <v>550</v>
      </c>
      <c r="B771" s="132">
        <v>785202</v>
      </c>
      <c r="C771" s="132">
        <v>785202</v>
      </c>
      <c r="D771" s="309">
        <v>100</v>
      </c>
      <c r="E771" s="132">
        <v>150088</v>
      </c>
    </row>
    <row r="772" spans="1:5">
      <c r="A772" s="313" t="s">
        <v>552</v>
      </c>
      <c r="B772" s="132">
        <v>1637</v>
      </c>
      <c r="C772" s="132">
        <v>1636.55</v>
      </c>
      <c r="D772" s="309">
        <v>99.972510690287095</v>
      </c>
      <c r="E772" s="132">
        <v>1636.55</v>
      </c>
    </row>
    <row r="773" spans="1:5">
      <c r="A773" s="314" t="s">
        <v>553</v>
      </c>
      <c r="B773" s="132">
        <v>1637</v>
      </c>
      <c r="C773" s="132">
        <v>1636.55</v>
      </c>
      <c r="D773" s="309">
        <v>99.972510690287095</v>
      </c>
      <c r="E773" s="132">
        <v>1636.55</v>
      </c>
    </row>
    <row r="774" spans="1:5">
      <c r="A774" s="317" t="s">
        <v>616</v>
      </c>
      <c r="B774" s="132">
        <v>1637</v>
      </c>
      <c r="C774" s="132">
        <v>1636.55</v>
      </c>
      <c r="D774" s="309">
        <v>99.972510690287095</v>
      </c>
      <c r="E774" s="132">
        <v>1636.55</v>
      </c>
    </row>
    <row r="775" spans="1:5" ht="26">
      <c r="A775" s="318" t="s">
        <v>617</v>
      </c>
      <c r="B775" s="132">
        <v>1637</v>
      </c>
      <c r="C775" s="132">
        <v>1636.55</v>
      </c>
      <c r="D775" s="309">
        <v>99.972510690287095</v>
      </c>
      <c r="E775" s="132">
        <v>1636.55</v>
      </c>
    </row>
    <row r="776" spans="1:5" ht="26">
      <c r="A776" s="324" t="s">
        <v>620</v>
      </c>
      <c r="B776" s="132">
        <v>1637</v>
      </c>
      <c r="C776" s="132">
        <v>1636.55</v>
      </c>
      <c r="D776" s="309">
        <v>99.972510690287095</v>
      </c>
      <c r="E776" s="132">
        <v>1636.55</v>
      </c>
    </row>
    <row r="777" spans="1:5">
      <c r="A777" s="313" t="s">
        <v>567</v>
      </c>
      <c r="B777" s="132">
        <v>97175416</v>
      </c>
      <c r="C777" s="132">
        <v>96494973.959999993</v>
      </c>
      <c r="D777" s="309">
        <v>99.299779647971903</v>
      </c>
      <c r="E777" s="132">
        <v>-863942.04</v>
      </c>
    </row>
    <row r="778" spans="1:5" ht="26">
      <c r="A778" s="314" t="s">
        <v>568</v>
      </c>
      <c r="B778" s="132">
        <v>97175416</v>
      </c>
      <c r="C778" s="132">
        <v>96494973.959999993</v>
      </c>
      <c r="D778" s="309">
        <v>99.299779647971903</v>
      </c>
      <c r="E778" s="132">
        <v>-863942.04</v>
      </c>
    </row>
    <row r="779" spans="1:5">
      <c r="A779" s="310" t="s">
        <v>570</v>
      </c>
      <c r="B779" s="311">
        <v>100765353</v>
      </c>
      <c r="C779" s="311">
        <v>99248174.120000005</v>
      </c>
      <c r="D779" s="312">
        <v>98.494344698023298</v>
      </c>
      <c r="E779" s="311">
        <v>16367890.59</v>
      </c>
    </row>
    <row r="780" spans="1:5">
      <c r="A780" s="313" t="s">
        <v>571</v>
      </c>
      <c r="B780" s="132">
        <v>98156893</v>
      </c>
      <c r="C780" s="132">
        <v>96801320.209999993</v>
      </c>
      <c r="D780" s="309">
        <v>98.618973412290103</v>
      </c>
      <c r="E780" s="132">
        <v>14862310.75</v>
      </c>
    </row>
    <row r="781" spans="1:5">
      <c r="A781" s="314" t="s">
        <v>572</v>
      </c>
      <c r="B781" s="132">
        <v>77026576</v>
      </c>
      <c r="C781" s="132">
        <v>76173010.459999993</v>
      </c>
      <c r="D781" s="309">
        <v>98.891855792733196</v>
      </c>
      <c r="E781" s="132">
        <v>9614888.5700000003</v>
      </c>
    </row>
    <row r="782" spans="1:5">
      <c r="A782" s="317" t="s">
        <v>573</v>
      </c>
      <c r="B782" s="132">
        <v>45641632</v>
      </c>
      <c r="C782" s="132">
        <v>45309532.07</v>
      </c>
      <c r="D782" s="309">
        <v>99.272374988694494</v>
      </c>
      <c r="E782" s="132">
        <v>6418939.6900000004</v>
      </c>
    </row>
    <row r="783" spans="1:5">
      <c r="A783" s="317" t="s">
        <v>574</v>
      </c>
      <c r="B783" s="132">
        <v>31384944</v>
      </c>
      <c r="C783" s="132">
        <v>30863478.390000001</v>
      </c>
      <c r="D783" s="309">
        <v>98.338484816158996</v>
      </c>
      <c r="E783" s="132">
        <v>3195948.88</v>
      </c>
    </row>
    <row r="784" spans="1:5" ht="26">
      <c r="A784" s="314" t="s">
        <v>576</v>
      </c>
      <c r="B784" s="132">
        <v>1670430</v>
      </c>
      <c r="C784" s="132">
        <v>1640295.03</v>
      </c>
      <c r="D784" s="309">
        <v>98.195975287800195</v>
      </c>
      <c r="E784" s="132">
        <v>99114.82</v>
      </c>
    </row>
    <row r="785" spans="1:5">
      <c r="A785" s="317" t="s">
        <v>577</v>
      </c>
      <c r="B785" s="132">
        <v>1636045</v>
      </c>
      <c r="C785" s="132">
        <v>1616612.42</v>
      </c>
      <c r="D785" s="309">
        <v>98.812222157703502</v>
      </c>
      <c r="E785" s="132">
        <v>98054.57</v>
      </c>
    </row>
    <row r="786" spans="1:5">
      <c r="A786" s="317" t="s">
        <v>578</v>
      </c>
      <c r="B786" s="132">
        <v>34385</v>
      </c>
      <c r="C786" s="132">
        <v>23682.61</v>
      </c>
      <c r="D786" s="309">
        <v>68.874829140613599</v>
      </c>
      <c r="E786" s="132">
        <v>1060.25</v>
      </c>
    </row>
    <row r="787" spans="1:5" ht="26">
      <c r="A787" s="314" t="s">
        <v>579</v>
      </c>
      <c r="B787" s="132">
        <v>17945870</v>
      </c>
      <c r="C787" s="132">
        <v>17844710.649999999</v>
      </c>
      <c r="D787" s="309">
        <v>99.436308465401794</v>
      </c>
      <c r="E787" s="132">
        <v>5268912.96</v>
      </c>
    </row>
    <row r="788" spans="1:5">
      <c r="A788" s="317" t="s">
        <v>581</v>
      </c>
      <c r="B788" s="132">
        <v>17945870</v>
      </c>
      <c r="C788" s="132">
        <v>17844710.649999999</v>
      </c>
      <c r="D788" s="309">
        <v>99.436308465401794</v>
      </c>
      <c r="E788" s="132">
        <v>5268912.96</v>
      </c>
    </row>
    <row r="789" spans="1:5" ht="26">
      <c r="A789" s="314" t="s">
        <v>582</v>
      </c>
      <c r="B789" s="132">
        <v>1514017</v>
      </c>
      <c r="C789" s="132">
        <v>1143304.07</v>
      </c>
      <c r="D789" s="309">
        <v>75.514612451511397</v>
      </c>
      <c r="E789" s="132">
        <v>-120605.6</v>
      </c>
    </row>
    <row r="790" spans="1:5" ht="26">
      <c r="A790" s="317" t="s">
        <v>583</v>
      </c>
      <c r="B790" s="132">
        <v>1390495</v>
      </c>
      <c r="C790" s="132">
        <v>1026457.61</v>
      </c>
      <c r="D790" s="309">
        <v>73.819582954271695</v>
      </c>
      <c r="E790" s="132">
        <v>-120164.53</v>
      </c>
    </row>
    <row r="791" spans="1:5" ht="26">
      <c r="A791" s="318" t="s">
        <v>584</v>
      </c>
      <c r="B791" s="132">
        <v>298080</v>
      </c>
      <c r="C791" s="132">
        <v>194922.17</v>
      </c>
      <c r="D791" s="309">
        <v>65.392569108963997</v>
      </c>
      <c r="E791" s="132">
        <v>17398.45</v>
      </c>
    </row>
    <row r="792" spans="1:5" ht="26">
      <c r="A792" s="318" t="s">
        <v>613</v>
      </c>
      <c r="B792" s="132">
        <v>1092415</v>
      </c>
      <c r="C792" s="132">
        <v>831535.44</v>
      </c>
      <c r="D792" s="309">
        <v>76.119006055390997</v>
      </c>
      <c r="E792" s="132">
        <v>-137562.98000000001</v>
      </c>
    </row>
    <row r="793" spans="1:5" ht="39">
      <c r="A793" s="324" t="s">
        <v>614</v>
      </c>
      <c r="B793" s="132">
        <v>290603</v>
      </c>
      <c r="C793" s="132">
        <v>276120.11</v>
      </c>
      <c r="D793" s="309">
        <v>95.016262736447999</v>
      </c>
      <c r="E793" s="132">
        <v>-18527.310000000001</v>
      </c>
    </row>
    <row r="794" spans="1:5" ht="39">
      <c r="A794" s="324" t="s">
        <v>627</v>
      </c>
      <c r="B794" s="132">
        <v>801812</v>
      </c>
      <c r="C794" s="132">
        <v>555415.32999999996</v>
      </c>
      <c r="D794" s="309">
        <v>69.270019655480297</v>
      </c>
      <c r="E794" s="132">
        <v>-119035.67</v>
      </c>
    </row>
    <row r="795" spans="1:5" ht="26">
      <c r="A795" s="317" t="s">
        <v>588</v>
      </c>
      <c r="B795" s="132">
        <v>123522</v>
      </c>
      <c r="C795" s="132">
        <v>116846.46</v>
      </c>
      <c r="D795" s="309">
        <v>94.595667168601494</v>
      </c>
      <c r="E795" s="132">
        <v>-441.07</v>
      </c>
    </row>
    <row r="796" spans="1:5" ht="26">
      <c r="A796" s="318" t="s">
        <v>589</v>
      </c>
      <c r="B796" s="132">
        <v>56197</v>
      </c>
      <c r="C796" s="132">
        <v>56190.16</v>
      </c>
      <c r="D796" s="309">
        <v>99.987828531772195</v>
      </c>
      <c r="E796" s="132">
        <v>-6.84</v>
      </c>
    </row>
    <row r="797" spans="1:5" ht="52">
      <c r="A797" s="318" t="s">
        <v>590</v>
      </c>
      <c r="B797" s="132">
        <v>67325</v>
      </c>
      <c r="C797" s="132">
        <v>60656.3</v>
      </c>
      <c r="D797" s="309">
        <v>90.094764203490499</v>
      </c>
      <c r="E797" s="132">
        <v>-434.23</v>
      </c>
    </row>
    <row r="798" spans="1:5">
      <c r="A798" s="313" t="s">
        <v>591</v>
      </c>
      <c r="B798" s="132">
        <v>2608460</v>
      </c>
      <c r="C798" s="132">
        <v>2446853.91</v>
      </c>
      <c r="D798" s="309">
        <v>93.804540226800498</v>
      </c>
      <c r="E798" s="132">
        <v>1505579.84</v>
      </c>
    </row>
    <row r="799" spans="1:5">
      <c r="A799" s="314" t="s">
        <v>592</v>
      </c>
      <c r="B799" s="132">
        <v>2608460</v>
      </c>
      <c r="C799" s="132">
        <v>2446853.91</v>
      </c>
      <c r="D799" s="309">
        <v>93.804540226800498</v>
      </c>
      <c r="E799" s="132">
        <v>1505579.84</v>
      </c>
    </row>
    <row r="800" spans="1:5">
      <c r="A800" s="308" t="s">
        <v>198</v>
      </c>
      <c r="B800" s="132">
        <v>-528557</v>
      </c>
      <c r="C800" s="132">
        <v>451751.84</v>
      </c>
      <c r="D800" s="309">
        <v>-85.468897394226204</v>
      </c>
      <c r="E800" s="132">
        <v>-16957370.579999998</v>
      </c>
    </row>
    <row r="801" spans="1:5">
      <c r="A801" s="308" t="s">
        <v>602</v>
      </c>
      <c r="B801" s="132">
        <v>528557</v>
      </c>
      <c r="C801" s="132">
        <v>-451751.84</v>
      </c>
      <c r="D801" s="309">
        <v>-85.468897394226204</v>
      </c>
      <c r="E801" s="132">
        <v>16957370.579999998</v>
      </c>
    </row>
    <row r="802" spans="1:5">
      <c r="A802" s="313" t="s">
        <v>605</v>
      </c>
      <c r="B802" s="132">
        <v>528557</v>
      </c>
      <c r="C802" s="132">
        <v>-451751.84</v>
      </c>
      <c r="D802" s="309">
        <v>-85.468897394226204</v>
      </c>
      <c r="E802" s="132">
        <v>16957370.579999998</v>
      </c>
    </row>
    <row r="803" spans="1:5" ht="39">
      <c r="A803" s="314" t="s">
        <v>606</v>
      </c>
      <c r="B803" s="132">
        <v>350000</v>
      </c>
      <c r="C803" s="132">
        <v>-350000</v>
      </c>
      <c r="D803" s="309">
        <v>-100</v>
      </c>
      <c r="E803" s="132">
        <v>-350000</v>
      </c>
    </row>
    <row r="804" spans="1:5" ht="39">
      <c r="A804" s="314" t="s">
        <v>607</v>
      </c>
      <c r="B804" s="132">
        <v>178557</v>
      </c>
      <c r="C804" s="132">
        <v>-178556.19</v>
      </c>
      <c r="D804" s="309">
        <v>-99.999546363346198</v>
      </c>
      <c r="E804" s="132">
        <v>0</v>
      </c>
    </row>
    <row r="805" spans="1:5">
      <c r="A805" s="308"/>
      <c r="B805" s="132"/>
      <c r="C805" s="132"/>
      <c r="D805" s="309"/>
      <c r="E805" s="132"/>
    </row>
    <row r="806" spans="1:5">
      <c r="A806" s="310" t="s">
        <v>610</v>
      </c>
      <c r="B806" s="311"/>
      <c r="C806" s="311"/>
      <c r="D806" s="312"/>
      <c r="E806" s="311"/>
    </row>
    <row r="807" spans="1:5">
      <c r="A807" s="310" t="s">
        <v>546</v>
      </c>
      <c r="B807" s="311">
        <v>99367957</v>
      </c>
      <c r="C807" s="311">
        <v>98854998.790000007</v>
      </c>
      <c r="D807" s="312">
        <v>99.483779051631302</v>
      </c>
      <c r="E807" s="311">
        <v>-717293.16</v>
      </c>
    </row>
    <row r="808" spans="1:5" ht="26">
      <c r="A808" s="313" t="s">
        <v>548</v>
      </c>
      <c r="B808" s="132">
        <v>2274541</v>
      </c>
      <c r="C808" s="132">
        <v>2418113.4500000002</v>
      </c>
      <c r="D808" s="309">
        <v>106.312150451454</v>
      </c>
      <c r="E808" s="132">
        <v>122737.5</v>
      </c>
    </row>
    <row r="809" spans="1:5">
      <c r="A809" s="313" t="s">
        <v>567</v>
      </c>
      <c r="B809" s="132">
        <v>97093416</v>
      </c>
      <c r="C809" s="132">
        <v>96436885.340000004</v>
      </c>
      <c r="D809" s="309">
        <v>99.323815468599804</v>
      </c>
      <c r="E809" s="132">
        <v>-840030.66</v>
      </c>
    </row>
    <row r="810" spans="1:5" ht="26">
      <c r="A810" s="314" t="s">
        <v>568</v>
      </c>
      <c r="B810" s="132">
        <v>97093416</v>
      </c>
      <c r="C810" s="132">
        <v>96436885.340000004</v>
      </c>
      <c r="D810" s="309">
        <v>99.323815468599804</v>
      </c>
      <c r="E810" s="132">
        <v>-840030.66</v>
      </c>
    </row>
    <row r="811" spans="1:5">
      <c r="A811" s="310" t="s">
        <v>570</v>
      </c>
      <c r="B811" s="311">
        <v>99717957</v>
      </c>
      <c r="C811" s="311">
        <v>98492791.090000004</v>
      </c>
      <c r="D811" s="312">
        <v>98.771368821766004</v>
      </c>
      <c r="E811" s="311">
        <v>16470531.93</v>
      </c>
    </row>
    <row r="812" spans="1:5">
      <c r="A812" s="313" t="s">
        <v>571</v>
      </c>
      <c r="B812" s="132">
        <v>97109497</v>
      </c>
      <c r="C812" s="132">
        <v>96045937.180000007</v>
      </c>
      <c r="D812" s="309">
        <v>98.904782896774805</v>
      </c>
      <c r="E812" s="132">
        <v>14964952.09</v>
      </c>
    </row>
    <row r="813" spans="1:5">
      <c r="A813" s="314" t="s">
        <v>572</v>
      </c>
      <c r="B813" s="132">
        <v>76780992</v>
      </c>
      <c r="C813" s="132">
        <v>75973042.760000005</v>
      </c>
      <c r="D813" s="309">
        <v>98.947722321691302</v>
      </c>
      <c r="E813" s="132">
        <v>9598494.2400000002</v>
      </c>
    </row>
    <row r="814" spans="1:5">
      <c r="A814" s="317" t="s">
        <v>573</v>
      </c>
      <c r="B814" s="132">
        <v>45641632</v>
      </c>
      <c r="C814" s="132">
        <v>45309532.07</v>
      </c>
      <c r="D814" s="309">
        <v>99.272374988694494</v>
      </c>
      <c r="E814" s="132">
        <v>6418939.6900000004</v>
      </c>
    </row>
    <row r="815" spans="1:5">
      <c r="A815" s="317" t="s">
        <v>574</v>
      </c>
      <c r="B815" s="132">
        <v>31139360</v>
      </c>
      <c r="C815" s="132">
        <v>30663510.690000001</v>
      </c>
      <c r="D815" s="309">
        <v>98.471871901028194</v>
      </c>
      <c r="E815" s="132">
        <v>3179554.55</v>
      </c>
    </row>
    <row r="816" spans="1:5" ht="26">
      <c r="A816" s="314" t="s">
        <v>576</v>
      </c>
      <c r="B816" s="132">
        <v>1670430</v>
      </c>
      <c r="C816" s="132">
        <v>1640295.03</v>
      </c>
      <c r="D816" s="309">
        <v>98.195975287800195</v>
      </c>
      <c r="E816" s="132">
        <v>99114.82</v>
      </c>
    </row>
    <row r="817" spans="1:5">
      <c r="A817" s="317" t="s">
        <v>577</v>
      </c>
      <c r="B817" s="132">
        <v>1636045</v>
      </c>
      <c r="C817" s="132">
        <v>1616612.42</v>
      </c>
      <c r="D817" s="309">
        <v>98.812222157703502</v>
      </c>
      <c r="E817" s="132">
        <v>98054.57</v>
      </c>
    </row>
    <row r="818" spans="1:5">
      <c r="A818" s="317" t="s">
        <v>578</v>
      </c>
      <c r="B818" s="132">
        <v>34385</v>
      </c>
      <c r="C818" s="132">
        <v>23682.61</v>
      </c>
      <c r="D818" s="309">
        <v>68.874829140613599</v>
      </c>
      <c r="E818" s="132">
        <v>1060.25</v>
      </c>
    </row>
    <row r="819" spans="1:5" ht="26">
      <c r="A819" s="314" t="s">
        <v>579</v>
      </c>
      <c r="B819" s="132">
        <v>17945870</v>
      </c>
      <c r="C819" s="132">
        <v>17844710.649999999</v>
      </c>
      <c r="D819" s="309">
        <v>99.436308465401794</v>
      </c>
      <c r="E819" s="132">
        <v>5268912.96</v>
      </c>
    </row>
    <row r="820" spans="1:5">
      <c r="A820" s="317" t="s">
        <v>581</v>
      </c>
      <c r="B820" s="132">
        <v>17945870</v>
      </c>
      <c r="C820" s="132">
        <v>17844710.649999999</v>
      </c>
      <c r="D820" s="309">
        <v>99.436308465401794</v>
      </c>
      <c r="E820" s="132">
        <v>5268912.96</v>
      </c>
    </row>
    <row r="821" spans="1:5" ht="26">
      <c r="A821" s="314" t="s">
        <v>582</v>
      </c>
      <c r="B821" s="132">
        <v>712205</v>
      </c>
      <c r="C821" s="132">
        <v>587888.74</v>
      </c>
      <c r="D821" s="309">
        <v>82.544876826194695</v>
      </c>
      <c r="E821" s="132">
        <v>-1569.93</v>
      </c>
    </row>
    <row r="822" spans="1:5" ht="26">
      <c r="A822" s="317" t="s">
        <v>583</v>
      </c>
      <c r="B822" s="132">
        <v>588683</v>
      </c>
      <c r="C822" s="132">
        <v>471042.28</v>
      </c>
      <c r="D822" s="309">
        <v>80.016287203809199</v>
      </c>
      <c r="E822" s="132">
        <v>-1128.8599999999999</v>
      </c>
    </row>
    <row r="823" spans="1:5" ht="26">
      <c r="A823" s="318" t="s">
        <v>584</v>
      </c>
      <c r="B823" s="132">
        <v>298080</v>
      </c>
      <c r="C823" s="132">
        <v>194922.17</v>
      </c>
      <c r="D823" s="309">
        <v>65.392569108963997</v>
      </c>
      <c r="E823" s="132">
        <v>17398.45</v>
      </c>
    </row>
    <row r="824" spans="1:5" ht="26">
      <c r="A824" s="318" t="s">
        <v>613</v>
      </c>
      <c r="B824" s="132">
        <v>290603</v>
      </c>
      <c r="C824" s="132">
        <v>276120.11</v>
      </c>
      <c r="D824" s="309">
        <v>95.016262736447999</v>
      </c>
      <c r="E824" s="132">
        <v>-18527.310000000001</v>
      </c>
    </row>
    <row r="825" spans="1:5" ht="39">
      <c r="A825" s="324" t="s">
        <v>614</v>
      </c>
      <c r="B825" s="132">
        <v>290603</v>
      </c>
      <c r="C825" s="132">
        <v>276120.11</v>
      </c>
      <c r="D825" s="309">
        <v>95.016262736447999</v>
      </c>
      <c r="E825" s="132">
        <v>-18527.310000000001</v>
      </c>
    </row>
    <row r="826" spans="1:5" ht="26">
      <c r="A826" s="317" t="s">
        <v>588</v>
      </c>
      <c r="B826" s="132">
        <v>123522</v>
      </c>
      <c r="C826" s="132">
        <v>116846.46</v>
      </c>
      <c r="D826" s="309">
        <v>94.595667168601494</v>
      </c>
      <c r="E826" s="132">
        <v>-441.07</v>
      </c>
    </row>
    <row r="827" spans="1:5" ht="26">
      <c r="A827" s="318" t="s">
        <v>589</v>
      </c>
      <c r="B827" s="132">
        <v>56197</v>
      </c>
      <c r="C827" s="132">
        <v>56190.16</v>
      </c>
      <c r="D827" s="309">
        <v>99.987828531772195</v>
      </c>
      <c r="E827" s="132">
        <v>-6.84</v>
      </c>
    </row>
    <row r="828" spans="1:5" ht="52">
      <c r="A828" s="318" t="s">
        <v>590</v>
      </c>
      <c r="B828" s="132">
        <v>67325</v>
      </c>
      <c r="C828" s="132">
        <v>60656.3</v>
      </c>
      <c r="D828" s="309">
        <v>90.094764203490499</v>
      </c>
      <c r="E828" s="132">
        <v>-434.23</v>
      </c>
    </row>
    <row r="829" spans="1:5">
      <c r="A829" s="313" t="s">
        <v>591</v>
      </c>
      <c r="B829" s="132">
        <v>2608460</v>
      </c>
      <c r="C829" s="132">
        <v>2446853.91</v>
      </c>
      <c r="D829" s="309">
        <v>93.804540226800498</v>
      </c>
      <c r="E829" s="132">
        <v>1505579.84</v>
      </c>
    </row>
    <row r="830" spans="1:5">
      <c r="A830" s="314" t="s">
        <v>592</v>
      </c>
      <c r="B830" s="132">
        <v>2608460</v>
      </c>
      <c r="C830" s="132">
        <v>2446853.91</v>
      </c>
      <c r="D830" s="309">
        <v>93.804540226800498</v>
      </c>
      <c r="E830" s="132">
        <v>1505579.84</v>
      </c>
    </row>
    <row r="831" spans="1:5">
      <c r="A831" s="308" t="s">
        <v>198</v>
      </c>
      <c r="B831" s="132">
        <v>-350000</v>
      </c>
      <c r="C831" s="132">
        <v>362207.7</v>
      </c>
      <c r="D831" s="309">
        <v>-103.487914285714</v>
      </c>
      <c r="E831" s="132">
        <v>-17187825.09</v>
      </c>
    </row>
    <row r="832" spans="1:5">
      <c r="A832" s="308" t="s">
        <v>602</v>
      </c>
      <c r="B832" s="132">
        <v>350000</v>
      </c>
      <c r="C832" s="132">
        <v>-362207.7</v>
      </c>
      <c r="D832" s="309">
        <v>-103.487914285714</v>
      </c>
      <c r="E832" s="132">
        <v>17187825.09</v>
      </c>
    </row>
    <row r="833" spans="1:5">
      <c r="A833" s="313" t="s">
        <v>605</v>
      </c>
      <c r="B833" s="132">
        <v>350000</v>
      </c>
      <c r="C833" s="132">
        <v>-362207.7</v>
      </c>
      <c r="D833" s="309">
        <v>-103.487914285714</v>
      </c>
      <c r="E833" s="132">
        <v>17187825.09</v>
      </c>
    </row>
    <row r="834" spans="1:5" ht="39">
      <c r="A834" s="314" t="s">
        <v>606</v>
      </c>
      <c r="B834" s="132">
        <v>350000</v>
      </c>
      <c r="C834" s="132">
        <v>-350000</v>
      </c>
      <c r="D834" s="309">
        <v>-100</v>
      </c>
      <c r="E834" s="132">
        <v>-350000</v>
      </c>
    </row>
    <row r="835" spans="1:5">
      <c r="A835" s="308"/>
      <c r="B835" s="132"/>
      <c r="C835" s="132"/>
      <c r="D835" s="309"/>
      <c r="E835" s="132"/>
    </row>
    <row r="836" spans="1:5" ht="26">
      <c r="A836" s="310" t="s">
        <v>611</v>
      </c>
      <c r="B836" s="311"/>
      <c r="C836" s="311"/>
      <c r="D836" s="312"/>
      <c r="E836" s="311"/>
    </row>
    <row r="837" spans="1:5">
      <c r="A837" s="310" t="s">
        <v>546</v>
      </c>
      <c r="B837" s="311">
        <v>868839</v>
      </c>
      <c r="C837" s="311">
        <v>844927.17</v>
      </c>
      <c r="D837" s="312">
        <v>97.247841084481706</v>
      </c>
      <c r="E837" s="311">
        <v>127813.17</v>
      </c>
    </row>
    <row r="838" spans="1:5" ht="26">
      <c r="A838" s="313" t="s">
        <v>549</v>
      </c>
      <c r="B838" s="132">
        <v>785202</v>
      </c>
      <c r="C838" s="132">
        <v>785202</v>
      </c>
      <c r="D838" s="309">
        <v>100</v>
      </c>
      <c r="E838" s="132">
        <v>150088</v>
      </c>
    </row>
    <row r="839" spans="1:5">
      <c r="A839" s="314" t="s">
        <v>550</v>
      </c>
      <c r="B839" s="132">
        <v>785202</v>
      </c>
      <c r="C839" s="132">
        <v>785202</v>
      </c>
      <c r="D839" s="309">
        <v>100</v>
      </c>
      <c r="E839" s="132">
        <v>150088</v>
      </c>
    </row>
    <row r="840" spans="1:5">
      <c r="A840" s="313" t="s">
        <v>552</v>
      </c>
      <c r="B840" s="132">
        <v>1637</v>
      </c>
      <c r="C840" s="132">
        <v>1636.55</v>
      </c>
      <c r="D840" s="309">
        <v>99.972510690287095</v>
      </c>
      <c r="E840" s="132">
        <v>1636.55</v>
      </c>
    </row>
    <row r="841" spans="1:5">
      <c r="A841" s="314" t="s">
        <v>553</v>
      </c>
      <c r="B841" s="132">
        <v>1637</v>
      </c>
      <c r="C841" s="132">
        <v>1636.55</v>
      </c>
      <c r="D841" s="309">
        <v>99.972510690287095</v>
      </c>
      <c r="E841" s="132">
        <v>1636.55</v>
      </c>
    </row>
    <row r="842" spans="1:5">
      <c r="A842" s="317" t="s">
        <v>616</v>
      </c>
      <c r="B842" s="132">
        <v>1637</v>
      </c>
      <c r="C842" s="132">
        <v>1636.55</v>
      </c>
      <c r="D842" s="309">
        <v>99.972510690287095</v>
      </c>
      <c r="E842" s="132">
        <v>1636.55</v>
      </c>
    </row>
    <row r="843" spans="1:5" ht="26">
      <c r="A843" s="318" t="s">
        <v>617</v>
      </c>
      <c r="B843" s="132">
        <v>1637</v>
      </c>
      <c r="C843" s="132">
        <v>1636.55</v>
      </c>
      <c r="D843" s="309">
        <v>99.972510690287095</v>
      </c>
      <c r="E843" s="132">
        <v>1636.55</v>
      </c>
    </row>
    <row r="844" spans="1:5" ht="26">
      <c r="A844" s="324" t="s">
        <v>620</v>
      </c>
      <c r="B844" s="132">
        <v>1637</v>
      </c>
      <c r="C844" s="132">
        <v>1636.55</v>
      </c>
      <c r="D844" s="309">
        <v>99.972510690287095</v>
      </c>
      <c r="E844" s="132">
        <v>1636.55</v>
      </c>
    </row>
    <row r="845" spans="1:5">
      <c r="A845" s="313" t="s">
        <v>567</v>
      </c>
      <c r="B845" s="132">
        <v>82000</v>
      </c>
      <c r="C845" s="132">
        <v>58088.62</v>
      </c>
      <c r="D845" s="309">
        <v>70.839780487804902</v>
      </c>
      <c r="E845" s="132">
        <v>-23911.38</v>
      </c>
    </row>
    <row r="846" spans="1:5" ht="26">
      <c r="A846" s="314" t="s">
        <v>568</v>
      </c>
      <c r="B846" s="132">
        <v>82000</v>
      </c>
      <c r="C846" s="132">
        <v>58088.62</v>
      </c>
      <c r="D846" s="309">
        <v>70.839780487804902</v>
      </c>
      <c r="E846" s="132">
        <v>-23911.38</v>
      </c>
    </row>
    <row r="847" spans="1:5">
      <c r="A847" s="310" t="s">
        <v>570</v>
      </c>
      <c r="B847" s="311">
        <v>1047396</v>
      </c>
      <c r="C847" s="311">
        <v>755383.03</v>
      </c>
      <c r="D847" s="312">
        <v>72.120098797398498</v>
      </c>
      <c r="E847" s="311">
        <v>-102641.34</v>
      </c>
    </row>
    <row r="848" spans="1:5">
      <c r="A848" s="313" t="s">
        <v>571</v>
      </c>
      <c r="B848" s="132">
        <v>1047396</v>
      </c>
      <c r="C848" s="132">
        <v>755383.03</v>
      </c>
      <c r="D848" s="309">
        <v>72.120098797398498</v>
      </c>
      <c r="E848" s="132">
        <v>-102641.34</v>
      </c>
    </row>
    <row r="849" spans="1:5">
      <c r="A849" s="314" t="s">
        <v>572</v>
      </c>
      <c r="B849" s="132">
        <v>245584</v>
      </c>
      <c r="C849" s="132">
        <v>199967.7</v>
      </c>
      <c r="D849" s="309">
        <v>81.425377874780096</v>
      </c>
      <c r="E849" s="132">
        <v>16394.330000000002</v>
      </c>
    </row>
    <row r="850" spans="1:5">
      <c r="A850" s="317" t="s">
        <v>574</v>
      </c>
      <c r="B850" s="132">
        <v>245584</v>
      </c>
      <c r="C850" s="132">
        <v>199967.7</v>
      </c>
      <c r="D850" s="309">
        <v>81.425377874780096</v>
      </c>
      <c r="E850" s="132">
        <v>16394.330000000002</v>
      </c>
    </row>
    <row r="851" spans="1:5" ht="26">
      <c r="A851" s="314" t="s">
        <v>582</v>
      </c>
      <c r="B851" s="132">
        <v>801812</v>
      </c>
      <c r="C851" s="132">
        <v>555415.32999999996</v>
      </c>
      <c r="D851" s="309">
        <v>69.270019655480297</v>
      </c>
      <c r="E851" s="132">
        <v>-119035.67</v>
      </c>
    </row>
    <row r="852" spans="1:5" ht="26">
      <c r="A852" s="317" t="s">
        <v>583</v>
      </c>
      <c r="B852" s="132">
        <v>801812</v>
      </c>
      <c r="C852" s="132">
        <v>555415.32999999996</v>
      </c>
      <c r="D852" s="309">
        <v>69.270019655480297</v>
      </c>
      <c r="E852" s="132">
        <v>-119035.67</v>
      </c>
    </row>
    <row r="853" spans="1:5" ht="26">
      <c r="A853" s="318" t="s">
        <v>613</v>
      </c>
      <c r="B853" s="132">
        <v>801812</v>
      </c>
      <c r="C853" s="132">
        <v>555415.32999999996</v>
      </c>
      <c r="D853" s="309">
        <v>69.270019655480297</v>
      </c>
      <c r="E853" s="132">
        <v>-119035.67</v>
      </c>
    </row>
    <row r="854" spans="1:5" ht="39">
      <c r="A854" s="324" t="s">
        <v>627</v>
      </c>
      <c r="B854" s="132">
        <v>801812</v>
      </c>
      <c r="C854" s="132">
        <v>555415.32999999996</v>
      </c>
      <c r="D854" s="309">
        <v>69.270019655480297</v>
      </c>
      <c r="E854" s="132">
        <v>-119035.67</v>
      </c>
    </row>
    <row r="855" spans="1:5">
      <c r="A855" s="308" t="s">
        <v>198</v>
      </c>
      <c r="B855" s="132">
        <v>-178557</v>
      </c>
      <c r="C855" s="132">
        <v>89544.14</v>
      </c>
      <c r="D855" s="309">
        <v>-50.148770420650003</v>
      </c>
      <c r="E855" s="132">
        <v>230454.51</v>
      </c>
    </row>
    <row r="856" spans="1:5">
      <c r="A856" s="308" t="s">
        <v>602</v>
      </c>
      <c r="B856" s="132">
        <v>178557</v>
      </c>
      <c r="C856" s="132">
        <v>-89544.14</v>
      </c>
      <c r="D856" s="309">
        <v>-50.148770420650003</v>
      </c>
      <c r="E856" s="132">
        <v>-230454.51</v>
      </c>
    </row>
    <row r="857" spans="1:5">
      <c r="A857" s="313" t="s">
        <v>605</v>
      </c>
      <c r="B857" s="132">
        <v>178557</v>
      </c>
      <c r="C857" s="132">
        <v>-89544.14</v>
      </c>
      <c r="D857" s="309">
        <v>-50.148770420650003</v>
      </c>
      <c r="E857" s="132">
        <v>-230454.51</v>
      </c>
    </row>
    <row r="858" spans="1:5" ht="39">
      <c r="A858" s="314" t="s">
        <v>607</v>
      </c>
      <c r="B858" s="132">
        <v>178557</v>
      </c>
      <c r="C858" s="132">
        <v>-178556.19</v>
      </c>
      <c r="D858" s="309">
        <v>-99.999546363346198</v>
      </c>
      <c r="E858" s="132">
        <v>0</v>
      </c>
    </row>
    <row r="859" spans="1:5">
      <c r="A859" s="308"/>
      <c r="B859" s="132"/>
      <c r="C859" s="132"/>
      <c r="D859" s="309"/>
      <c r="E859" s="132"/>
    </row>
    <row r="860" spans="1:5">
      <c r="A860" s="323" t="s">
        <v>630</v>
      </c>
      <c r="B860" s="132"/>
      <c r="C860" s="132"/>
      <c r="D860" s="309"/>
      <c r="E860" s="132"/>
    </row>
    <row r="861" spans="1:5">
      <c r="A861" s="310" t="s">
        <v>546</v>
      </c>
      <c r="B861" s="311">
        <v>439357546</v>
      </c>
      <c r="C861" s="311">
        <v>424392428.88999999</v>
      </c>
      <c r="D861" s="312">
        <v>96.593863643348001</v>
      </c>
      <c r="E861" s="311">
        <v>54164704.829999998</v>
      </c>
    </row>
    <row r="862" spans="1:5" ht="26">
      <c r="A862" s="313" t="s">
        <v>548</v>
      </c>
      <c r="B862" s="132">
        <v>1974012</v>
      </c>
      <c r="C862" s="132">
        <v>3094697.4</v>
      </c>
      <c r="D862" s="309">
        <v>156.77196491206701</v>
      </c>
      <c r="E862" s="132">
        <v>257846.91</v>
      </c>
    </row>
    <row r="863" spans="1:5" ht="26">
      <c r="A863" s="313" t="s">
        <v>549</v>
      </c>
      <c r="B863" s="132">
        <v>1578630</v>
      </c>
      <c r="C863" s="132">
        <v>168386.54</v>
      </c>
      <c r="D863" s="309">
        <v>10.6666248582632</v>
      </c>
      <c r="E863" s="132">
        <v>-665177.07999999996</v>
      </c>
    </row>
    <row r="864" spans="1:5">
      <c r="A864" s="314" t="s">
        <v>550</v>
      </c>
      <c r="B864" s="132">
        <v>1527500</v>
      </c>
      <c r="C864" s="132">
        <v>117258.93</v>
      </c>
      <c r="D864" s="309">
        <v>7.6765256955810104</v>
      </c>
      <c r="E864" s="132">
        <v>-686642.68</v>
      </c>
    </row>
    <row r="865" spans="1:5" ht="26">
      <c r="A865" s="314" t="s">
        <v>551</v>
      </c>
      <c r="B865" s="132">
        <v>51130</v>
      </c>
      <c r="C865" s="132">
        <v>51127.61</v>
      </c>
      <c r="D865" s="309">
        <v>99.995325640524101</v>
      </c>
      <c r="E865" s="132">
        <v>21465.599999999999</v>
      </c>
    </row>
    <row r="866" spans="1:5">
      <c r="A866" s="313" t="s">
        <v>552</v>
      </c>
      <c r="B866" s="132">
        <v>49886546</v>
      </c>
      <c r="C866" s="132">
        <v>49723996.770000003</v>
      </c>
      <c r="D866" s="309">
        <v>99.674162187937398</v>
      </c>
      <c r="E866" s="132">
        <v>-154295.18</v>
      </c>
    </row>
    <row r="867" spans="1:5">
      <c r="A867" s="314" t="s">
        <v>553</v>
      </c>
      <c r="B867" s="132">
        <v>49886546</v>
      </c>
      <c r="C867" s="132">
        <v>49723996.770000003</v>
      </c>
      <c r="D867" s="309">
        <v>99.674162187937398</v>
      </c>
      <c r="E867" s="132">
        <v>-154295.18</v>
      </c>
    </row>
    <row r="868" spans="1:5">
      <c r="A868" s="317" t="s">
        <v>616</v>
      </c>
      <c r="B868" s="132">
        <v>49886546</v>
      </c>
      <c r="C868" s="132">
        <v>49723996.770000003</v>
      </c>
      <c r="D868" s="309">
        <v>99.674162187937398</v>
      </c>
      <c r="E868" s="132">
        <v>-154295.18</v>
      </c>
    </row>
    <row r="869" spans="1:5" ht="26">
      <c r="A869" s="318" t="s">
        <v>617</v>
      </c>
      <c r="B869" s="132">
        <v>49886546</v>
      </c>
      <c r="C869" s="132">
        <v>49723996.770000003</v>
      </c>
      <c r="D869" s="309">
        <v>99.674162187937398</v>
      </c>
      <c r="E869" s="132">
        <v>-154295.18</v>
      </c>
    </row>
    <row r="870" spans="1:5" ht="39">
      <c r="A870" s="324" t="s">
        <v>618</v>
      </c>
      <c r="B870" s="132">
        <v>49771433</v>
      </c>
      <c r="C870" s="132">
        <v>49674064.289999999</v>
      </c>
      <c r="D870" s="309">
        <v>99.804368280897194</v>
      </c>
      <c r="E870" s="132">
        <v>-97368.66</v>
      </c>
    </row>
    <row r="871" spans="1:5" ht="26">
      <c r="A871" s="324" t="s">
        <v>620</v>
      </c>
      <c r="B871" s="132">
        <v>115113</v>
      </c>
      <c r="C871" s="132">
        <v>49932.480000000003</v>
      </c>
      <c r="D871" s="309">
        <v>43.376925282114101</v>
      </c>
      <c r="E871" s="132">
        <v>-56926.52</v>
      </c>
    </row>
    <row r="872" spans="1:5">
      <c r="A872" s="313" t="s">
        <v>567</v>
      </c>
      <c r="B872" s="132">
        <v>385918358</v>
      </c>
      <c r="C872" s="132">
        <v>371405348.18000001</v>
      </c>
      <c r="D872" s="309">
        <v>96.239357491254694</v>
      </c>
      <c r="E872" s="132">
        <v>54726330.18</v>
      </c>
    </row>
    <row r="873" spans="1:5" ht="26">
      <c r="A873" s="314" t="s">
        <v>568</v>
      </c>
      <c r="B873" s="132">
        <v>385918358</v>
      </c>
      <c r="C873" s="132">
        <v>371405348.18000001</v>
      </c>
      <c r="D873" s="309">
        <v>96.239357491254694</v>
      </c>
      <c r="E873" s="132">
        <v>54726330.18</v>
      </c>
    </row>
    <row r="874" spans="1:5">
      <c r="A874" s="310" t="s">
        <v>570</v>
      </c>
      <c r="B874" s="311">
        <v>442136486</v>
      </c>
      <c r="C874" s="311">
        <v>423240286.85000002</v>
      </c>
      <c r="D874" s="312">
        <v>95.726161547771497</v>
      </c>
      <c r="E874" s="311">
        <v>127966619.45999999</v>
      </c>
    </row>
    <row r="875" spans="1:5">
      <c r="A875" s="313" t="s">
        <v>571</v>
      </c>
      <c r="B875" s="132">
        <v>432691111</v>
      </c>
      <c r="C875" s="132">
        <v>414765844.25999999</v>
      </c>
      <c r="D875" s="309">
        <v>95.857260229226199</v>
      </c>
      <c r="E875" s="132">
        <v>122157018.38</v>
      </c>
    </row>
    <row r="876" spans="1:5">
      <c r="A876" s="314" t="s">
        <v>572</v>
      </c>
      <c r="B876" s="132">
        <v>82878470</v>
      </c>
      <c r="C876" s="132">
        <v>73549794.459999993</v>
      </c>
      <c r="D876" s="309">
        <v>88.7441508753721</v>
      </c>
      <c r="E876" s="132">
        <v>11287412.119999999</v>
      </c>
    </row>
    <row r="877" spans="1:5">
      <c r="A877" s="317" t="s">
        <v>573</v>
      </c>
      <c r="B877" s="132">
        <v>44712490</v>
      </c>
      <c r="C877" s="132">
        <v>42779043.619999997</v>
      </c>
      <c r="D877" s="309">
        <v>95.675824853413403</v>
      </c>
      <c r="E877" s="132">
        <v>5883534.5899999999</v>
      </c>
    </row>
    <row r="878" spans="1:5">
      <c r="A878" s="317" t="s">
        <v>574</v>
      </c>
      <c r="B878" s="132">
        <v>38165980</v>
      </c>
      <c r="C878" s="132">
        <v>30770750.84</v>
      </c>
      <c r="D878" s="309">
        <v>80.623505121576898</v>
      </c>
      <c r="E878" s="132">
        <v>5403877.5300000003</v>
      </c>
    </row>
    <row r="879" spans="1:5" ht="26">
      <c r="A879" s="314" t="s">
        <v>576</v>
      </c>
      <c r="B879" s="132">
        <v>334527343</v>
      </c>
      <c r="C879" s="132">
        <v>328118589.27999997</v>
      </c>
      <c r="D879" s="309">
        <v>98.084236205469196</v>
      </c>
      <c r="E879" s="132">
        <v>106661497.88</v>
      </c>
    </row>
    <row r="880" spans="1:5">
      <c r="A880" s="317" t="s">
        <v>577</v>
      </c>
      <c r="B880" s="132">
        <v>334527314</v>
      </c>
      <c r="C880" s="132">
        <v>328118560.81999999</v>
      </c>
      <c r="D880" s="309">
        <v>98.084236200814402</v>
      </c>
      <c r="E880" s="132">
        <v>106661497.88</v>
      </c>
    </row>
    <row r="881" spans="1:5">
      <c r="A881" s="317" t="s">
        <v>578</v>
      </c>
      <c r="B881" s="132">
        <v>29</v>
      </c>
      <c r="C881" s="132">
        <v>28.46</v>
      </c>
      <c r="D881" s="309">
        <v>98.137931034482804</v>
      </c>
      <c r="E881" s="132">
        <v>0</v>
      </c>
    </row>
    <row r="882" spans="1:5" ht="26">
      <c r="A882" s="314" t="s">
        <v>579</v>
      </c>
      <c r="B882" s="132">
        <v>2519907</v>
      </c>
      <c r="C882" s="132">
        <v>479823.64</v>
      </c>
      <c r="D882" s="309">
        <v>19.041323350425198</v>
      </c>
      <c r="E882" s="132">
        <v>136279.19</v>
      </c>
    </row>
    <row r="883" spans="1:5">
      <c r="A883" s="317" t="s">
        <v>581</v>
      </c>
      <c r="B883" s="132">
        <v>2519907</v>
      </c>
      <c r="C883" s="132">
        <v>479823.64</v>
      </c>
      <c r="D883" s="309">
        <v>19.041323350425198</v>
      </c>
      <c r="E883" s="132">
        <v>136279.19</v>
      </c>
    </row>
    <row r="884" spans="1:5" ht="26">
      <c r="A884" s="314" t="s">
        <v>582</v>
      </c>
      <c r="B884" s="132">
        <v>12765391</v>
      </c>
      <c r="C884" s="132">
        <v>12617636.880000001</v>
      </c>
      <c r="D884" s="309">
        <v>98.8425413682981</v>
      </c>
      <c r="E884" s="132">
        <v>4071829.19</v>
      </c>
    </row>
    <row r="885" spans="1:5" ht="26">
      <c r="A885" s="317" t="s">
        <v>583</v>
      </c>
      <c r="B885" s="132">
        <v>11953072</v>
      </c>
      <c r="C885" s="132">
        <v>11927700.09</v>
      </c>
      <c r="D885" s="309">
        <v>99.787737328111106</v>
      </c>
      <c r="E885" s="132">
        <v>3979139.09</v>
      </c>
    </row>
    <row r="886" spans="1:5" ht="26">
      <c r="A886" s="318" t="s">
        <v>584</v>
      </c>
      <c r="B886" s="132">
        <v>23328</v>
      </c>
      <c r="C886" s="132">
        <v>4752</v>
      </c>
      <c r="D886" s="309">
        <v>20.370370370370399</v>
      </c>
      <c r="E886" s="132">
        <v>0</v>
      </c>
    </row>
    <row r="887" spans="1:5" ht="26">
      <c r="A887" s="318" t="s">
        <v>613</v>
      </c>
      <c r="B887" s="132">
        <v>11929744</v>
      </c>
      <c r="C887" s="132">
        <v>11922948.09</v>
      </c>
      <c r="D887" s="309">
        <v>99.943033899134804</v>
      </c>
      <c r="E887" s="132">
        <v>3979139.09</v>
      </c>
    </row>
    <row r="888" spans="1:5" ht="39">
      <c r="A888" s="324" t="s">
        <v>614</v>
      </c>
      <c r="B888" s="132">
        <v>11929744</v>
      </c>
      <c r="C888" s="132">
        <v>11922948.09</v>
      </c>
      <c r="D888" s="309">
        <v>99.943033899134804</v>
      </c>
      <c r="E888" s="132">
        <v>3979139.09</v>
      </c>
    </row>
    <row r="889" spans="1:5" ht="52">
      <c r="A889" s="317" t="s">
        <v>585</v>
      </c>
      <c r="B889" s="132">
        <v>542314</v>
      </c>
      <c r="C889" s="132">
        <v>433534.68</v>
      </c>
      <c r="D889" s="309">
        <v>79.941635288781001</v>
      </c>
      <c r="E889" s="132">
        <v>46224.5</v>
      </c>
    </row>
    <row r="890" spans="1:5" ht="78">
      <c r="A890" s="318" t="s">
        <v>587</v>
      </c>
      <c r="B890" s="132">
        <v>542314</v>
      </c>
      <c r="C890" s="132">
        <v>433534.68</v>
      </c>
      <c r="D890" s="309">
        <v>79.941635288781001</v>
      </c>
      <c r="E890" s="132">
        <v>46224.5</v>
      </c>
    </row>
    <row r="891" spans="1:5" ht="26">
      <c r="A891" s="317" t="s">
        <v>588</v>
      </c>
      <c r="B891" s="132">
        <v>218875</v>
      </c>
      <c r="C891" s="132">
        <v>205274.5</v>
      </c>
      <c r="D891" s="309">
        <v>93.786179326099401</v>
      </c>
      <c r="E891" s="132">
        <v>25000</v>
      </c>
    </row>
    <row r="892" spans="1:5" ht="26">
      <c r="A892" s="318" t="s">
        <v>589</v>
      </c>
      <c r="B892" s="132">
        <v>94315</v>
      </c>
      <c r="C892" s="132">
        <v>80714.5</v>
      </c>
      <c r="D892" s="309">
        <v>85.579706303345205</v>
      </c>
      <c r="E892" s="132">
        <v>0</v>
      </c>
    </row>
    <row r="893" spans="1:5" ht="52">
      <c r="A893" s="318" t="s">
        <v>590</v>
      </c>
      <c r="B893" s="132">
        <v>124560</v>
      </c>
      <c r="C893" s="132">
        <v>124560</v>
      </c>
      <c r="D893" s="309">
        <v>100</v>
      </c>
      <c r="E893" s="132">
        <v>25000</v>
      </c>
    </row>
    <row r="894" spans="1:5" ht="26">
      <c r="A894" s="317" t="s">
        <v>628</v>
      </c>
      <c r="B894" s="132">
        <v>51130</v>
      </c>
      <c r="C894" s="132">
        <v>51127.61</v>
      </c>
      <c r="D894" s="309">
        <v>99.995325640524101</v>
      </c>
      <c r="E894" s="132">
        <v>21465.599999999999</v>
      </c>
    </row>
    <row r="895" spans="1:5">
      <c r="A895" s="313" t="s">
        <v>591</v>
      </c>
      <c r="B895" s="132">
        <v>9445375</v>
      </c>
      <c r="C895" s="132">
        <v>8474442.5899999999</v>
      </c>
      <c r="D895" s="309">
        <v>89.720552016198397</v>
      </c>
      <c r="E895" s="132">
        <v>5809601.0800000001</v>
      </c>
    </row>
    <row r="896" spans="1:5">
      <c r="A896" s="314" t="s">
        <v>592</v>
      </c>
      <c r="B896" s="132">
        <v>9445375</v>
      </c>
      <c r="C896" s="132">
        <v>8474442.5899999999</v>
      </c>
      <c r="D896" s="309">
        <v>89.720552016198397</v>
      </c>
      <c r="E896" s="132">
        <v>5809601.0800000001</v>
      </c>
    </row>
    <row r="897" spans="1:5">
      <c r="A897" s="308" t="s">
        <v>198</v>
      </c>
      <c r="B897" s="132">
        <v>-2778940</v>
      </c>
      <c r="C897" s="132">
        <v>1152142.04</v>
      </c>
      <c r="D897" s="309">
        <v>-41.459766673623797</v>
      </c>
      <c r="E897" s="132">
        <v>-73801914.629999995</v>
      </c>
    </row>
    <row r="898" spans="1:5">
      <c r="A898" s="308" t="s">
        <v>602</v>
      </c>
      <c r="B898" s="132">
        <v>2778940</v>
      </c>
      <c r="C898" s="132">
        <v>-1152142.04</v>
      </c>
      <c r="D898" s="309">
        <v>-41.459766673623797</v>
      </c>
      <c r="E898" s="132">
        <v>73801914.629999995</v>
      </c>
    </row>
    <row r="899" spans="1:5">
      <c r="A899" s="313" t="s">
        <v>605</v>
      </c>
      <c r="B899" s="132">
        <v>2778940</v>
      </c>
      <c r="C899" s="132">
        <v>-1152142.04</v>
      </c>
      <c r="D899" s="309">
        <v>-41.459766673623797</v>
      </c>
      <c r="E899" s="132">
        <v>73801914.629999995</v>
      </c>
    </row>
    <row r="900" spans="1:5" ht="39">
      <c r="A900" s="314" t="s">
        <v>606</v>
      </c>
      <c r="B900" s="132">
        <v>2630533</v>
      </c>
      <c r="C900" s="132">
        <v>-2416212.6</v>
      </c>
      <c r="D900" s="309">
        <v>-91.852586529041801</v>
      </c>
      <c r="E900" s="132">
        <v>-58680</v>
      </c>
    </row>
    <row r="901" spans="1:5" ht="39">
      <c r="A901" s="314" t="s">
        <v>607</v>
      </c>
      <c r="B901" s="132">
        <v>148407</v>
      </c>
      <c r="C901" s="132">
        <v>-148406.14000000001</v>
      </c>
      <c r="D901" s="309">
        <v>-99.999420512509502</v>
      </c>
      <c r="E901" s="132">
        <v>-33928</v>
      </c>
    </row>
    <row r="902" spans="1:5">
      <c r="A902" s="308"/>
      <c r="B902" s="132"/>
      <c r="C902" s="132"/>
      <c r="D902" s="309"/>
      <c r="E902" s="132"/>
    </row>
    <row r="903" spans="1:5">
      <c r="A903" s="310" t="s">
        <v>610</v>
      </c>
      <c r="B903" s="311"/>
      <c r="C903" s="311"/>
      <c r="D903" s="312"/>
      <c r="E903" s="311"/>
    </row>
    <row r="904" spans="1:5">
      <c r="A904" s="310" t="s">
        <v>546</v>
      </c>
      <c r="B904" s="311">
        <v>282573911</v>
      </c>
      <c r="C904" s="311">
        <v>275282649.13</v>
      </c>
      <c r="D904" s="312">
        <v>97.419697436257707</v>
      </c>
      <c r="E904" s="311">
        <v>-7100634.71</v>
      </c>
    </row>
    <row r="905" spans="1:5" ht="26">
      <c r="A905" s="313" t="s">
        <v>548</v>
      </c>
      <c r="B905" s="132">
        <v>1974012</v>
      </c>
      <c r="C905" s="132">
        <v>3094697.4</v>
      </c>
      <c r="D905" s="309">
        <v>156.77196491206701</v>
      </c>
      <c r="E905" s="132">
        <v>279312.51</v>
      </c>
    </row>
    <row r="906" spans="1:5">
      <c r="A906" s="313" t="s">
        <v>552</v>
      </c>
      <c r="B906" s="132">
        <v>49746433</v>
      </c>
      <c r="C906" s="132">
        <v>49650251.530000001</v>
      </c>
      <c r="D906" s="309">
        <v>99.806656549626396</v>
      </c>
      <c r="E906" s="132">
        <v>-96181.42</v>
      </c>
    </row>
    <row r="907" spans="1:5">
      <c r="A907" s="314" t="s">
        <v>553</v>
      </c>
      <c r="B907" s="132">
        <v>49746433</v>
      </c>
      <c r="C907" s="132">
        <v>49650251.530000001</v>
      </c>
      <c r="D907" s="309">
        <v>99.806656549626396</v>
      </c>
      <c r="E907" s="132">
        <v>-96181.42</v>
      </c>
    </row>
    <row r="908" spans="1:5">
      <c r="A908" s="317" t="s">
        <v>616</v>
      </c>
      <c r="B908" s="132">
        <v>49746433</v>
      </c>
      <c r="C908" s="132">
        <v>49650251.530000001</v>
      </c>
      <c r="D908" s="309">
        <v>99.806656549626396</v>
      </c>
      <c r="E908" s="132">
        <v>-96181.42</v>
      </c>
    </row>
    <row r="909" spans="1:5" ht="26">
      <c r="A909" s="318" t="s">
        <v>617</v>
      </c>
      <c r="B909" s="132">
        <v>49746433</v>
      </c>
      <c r="C909" s="132">
        <v>49650251.530000001</v>
      </c>
      <c r="D909" s="309">
        <v>99.806656549626396</v>
      </c>
      <c r="E909" s="132">
        <v>-96181.42</v>
      </c>
    </row>
    <row r="910" spans="1:5" ht="39">
      <c r="A910" s="324" t="s">
        <v>618</v>
      </c>
      <c r="B910" s="132">
        <v>49746433</v>
      </c>
      <c r="C910" s="132">
        <v>49650251.530000001</v>
      </c>
      <c r="D910" s="309">
        <v>99.806656549626396</v>
      </c>
      <c r="E910" s="132">
        <v>-96181.42</v>
      </c>
    </row>
    <row r="911" spans="1:5">
      <c r="A911" s="313" t="s">
        <v>567</v>
      </c>
      <c r="B911" s="132">
        <v>230853466</v>
      </c>
      <c r="C911" s="132">
        <v>222537700.19999999</v>
      </c>
      <c r="D911" s="309">
        <v>96.397816353339906</v>
      </c>
      <c r="E911" s="132">
        <v>-7283765.7999999998</v>
      </c>
    </row>
    <row r="912" spans="1:5" ht="26">
      <c r="A912" s="314" t="s">
        <v>568</v>
      </c>
      <c r="B912" s="132">
        <v>230853466</v>
      </c>
      <c r="C912" s="132">
        <v>222537700.19999999</v>
      </c>
      <c r="D912" s="309">
        <v>96.397816353339906</v>
      </c>
      <c r="E912" s="132">
        <v>-7283765.7999999998</v>
      </c>
    </row>
    <row r="913" spans="1:5">
      <c r="A913" s="310" t="s">
        <v>570</v>
      </c>
      <c r="B913" s="311">
        <v>285204444</v>
      </c>
      <c r="C913" s="311">
        <v>274016859.97000003</v>
      </c>
      <c r="D913" s="312">
        <v>96.077345824947997</v>
      </c>
      <c r="E913" s="311">
        <v>47132624.649999999</v>
      </c>
    </row>
    <row r="914" spans="1:5">
      <c r="A914" s="313" t="s">
        <v>571</v>
      </c>
      <c r="B914" s="132">
        <v>276031723</v>
      </c>
      <c r="C914" s="132">
        <v>265682687.86000001</v>
      </c>
      <c r="D914" s="309">
        <v>96.250780516267</v>
      </c>
      <c r="E914" s="132">
        <v>41395194.219999999</v>
      </c>
    </row>
    <row r="915" spans="1:5">
      <c r="A915" s="314" t="s">
        <v>572</v>
      </c>
      <c r="B915" s="132">
        <v>66263526</v>
      </c>
      <c r="C915" s="132">
        <v>61421205.270000003</v>
      </c>
      <c r="D915" s="309">
        <v>92.692328612274594</v>
      </c>
      <c r="E915" s="132">
        <v>9673036.6199999992</v>
      </c>
    </row>
    <row r="916" spans="1:5">
      <c r="A916" s="317" t="s">
        <v>573</v>
      </c>
      <c r="B916" s="132">
        <v>37051766</v>
      </c>
      <c r="C916" s="132">
        <v>35979866.780000001</v>
      </c>
      <c r="D916" s="309">
        <v>97.107022591041996</v>
      </c>
      <c r="E916" s="132">
        <v>4837152.79</v>
      </c>
    </row>
    <row r="917" spans="1:5">
      <c r="A917" s="317" t="s">
        <v>574</v>
      </c>
      <c r="B917" s="132">
        <v>29211760</v>
      </c>
      <c r="C917" s="132">
        <v>25441338.489999998</v>
      </c>
      <c r="D917" s="309">
        <v>87.092795812371506</v>
      </c>
      <c r="E917" s="132">
        <v>4835883.83</v>
      </c>
    </row>
    <row r="918" spans="1:5" ht="26">
      <c r="A918" s="314" t="s">
        <v>576</v>
      </c>
      <c r="B918" s="132">
        <v>195147814</v>
      </c>
      <c r="C918" s="132">
        <v>191720154.19</v>
      </c>
      <c r="D918" s="309">
        <v>98.243557158165203</v>
      </c>
      <c r="E918" s="132">
        <v>27585667.02</v>
      </c>
    </row>
    <row r="919" spans="1:5">
      <c r="A919" s="317" t="s">
        <v>577</v>
      </c>
      <c r="B919" s="132">
        <v>195147785</v>
      </c>
      <c r="C919" s="132">
        <v>191720125.72999999</v>
      </c>
      <c r="D919" s="309">
        <v>98.243557173861802</v>
      </c>
      <c r="E919" s="132">
        <v>27585667.02</v>
      </c>
    </row>
    <row r="920" spans="1:5">
      <c r="A920" s="317" t="s">
        <v>578</v>
      </c>
      <c r="B920" s="132">
        <v>29</v>
      </c>
      <c r="C920" s="132">
        <v>28.46</v>
      </c>
      <c r="D920" s="309">
        <v>98.137931034482804</v>
      </c>
      <c r="E920" s="132">
        <v>0</v>
      </c>
    </row>
    <row r="921" spans="1:5" ht="26">
      <c r="A921" s="314" t="s">
        <v>579</v>
      </c>
      <c r="B921" s="132">
        <v>2452636</v>
      </c>
      <c r="C921" s="132">
        <v>412553.81</v>
      </c>
      <c r="D921" s="309">
        <v>16.820833177038899</v>
      </c>
      <c r="E921" s="132">
        <v>132351.49</v>
      </c>
    </row>
    <row r="922" spans="1:5">
      <c r="A922" s="317" t="s">
        <v>581</v>
      </c>
      <c r="B922" s="132">
        <v>2452636</v>
      </c>
      <c r="C922" s="132">
        <v>412553.81</v>
      </c>
      <c r="D922" s="309">
        <v>16.820833177038899</v>
      </c>
      <c r="E922" s="132">
        <v>132351.49</v>
      </c>
    </row>
    <row r="923" spans="1:5" ht="26">
      <c r="A923" s="314" t="s">
        <v>582</v>
      </c>
      <c r="B923" s="132">
        <v>12167747</v>
      </c>
      <c r="C923" s="132">
        <v>12128774.59</v>
      </c>
      <c r="D923" s="309">
        <v>99.679707262157905</v>
      </c>
      <c r="E923" s="132">
        <v>4004139.09</v>
      </c>
    </row>
    <row r="924" spans="1:5" ht="26">
      <c r="A924" s="317" t="s">
        <v>583</v>
      </c>
      <c r="B924" s="132">
        <v>11948872</v>
      </c>
      <c r="C924" s="132">
        <v>11923500.09</v>
      </c>
      <c r="D924" s="309">
        <v>99.787662718288402</v>
      </c>
      <c r="E924" s="132">
        <v>3979139.09</v>
      </c>
    </row>
    <row r="925" spans="1:5" ht="26">
      <c r="A925" s="318" t="s">
        <v>584</v>
      </c>
      <c r="B925" s="132">
        <v>23328</v>
      </c>
      <c r="C925" s="132">
        <v>4752</v>
      </c>
      <c r="D925" s="309">
        <v>20.370370370370399</v>
      </c>
      <c r="E925" s="132">
        <v>0</v>
      </c>
    </row>
    <row r="926" spans="1:5" ht="26">
      <c r="A926" s="318" t="s">
        <v>613</v>
      </c>
      <c r="B926" s="132">
        <v>11925544</v>
      </c>
      <c r="C926" s="132">
        <v>11918748.09</v>
      </c>
      <c r="D926" s="309">
        <v>99.943013836517693</v>
      </c>
      <c r="E926" s="132">
        <v>3979139.09</v>
      </c>
    </row>
    <row r="927" spans="1:5" ht="39">
      <c r="A927" s="324" t="s">
        <v>614</v>
      </c>
      <c r="B927" s="132">
        <v>11925544</v>
      </c>
      <c r="C927" s="132">
        <v>11918748.09</v>
      </c>
      <c r="D927" s="309">
        <v>99.943013836517693</v>
      </c>
      <c r="E927" s="132">
        <v>3979139.09</v>
      </c>
    </row>
    <row r="928" spans="1:5" ht="26">
      <c r="A928" s="317" t="s">
        <v>588</v>
      </c>
      <c r="B928" s="132">
        <v>218875</v>
      </c>
      <c r="C928" s="132">
        <v>205274.5</v>
      </c>
      <c r="D928" s="309">
        <v>93.786179326099401</v>
      </c>
      <c r="E928" s="132">
        <v>25000</v>
      </c>
    </row>
    <row r="929" spans="1:5" ht="26">
      <c r="A929" s="318" t="s">
        <v>589</v>
      </c>
      <c r="B929" s="132">
        <v>94315</v>
      </c>
      <c r="C929" s="132">
        <v>80714.5</v>
      </c>
      <c r="D929" s="309">
        <v>85.579706303345205</v>
      </c>
      <c r="E929" s="132">
        <v>0</v>
      </c>
    </row>
    <row r="930" spans="1:5" ht="52">
      <c r="A930" s="318" t="s">
        <v>590</v>
      </c>
      <c r="B930" s="132">
        <v>124560</v>
      </c>
      <c r="C930" s="132">
        <v>124560</v>
      </c>
      <c r="D930" s="309">
        <v>100</v>
      </c>
      <c r="E930" s="132">
        <v>25000</v>
      </c>
    </row>
    <row r="931" spans="1:5">
      <c r="A931" s="313" t="s">
        <v>591</v>
      </c>
      <c r="B931" s="132">
        <v>9172721</v>
      </c>
      <c r="C931" s="132">
        <v>8334172.1100000003</v>
      </c>
      <c r="D931" s="309">
        <v>90.858231815837399</v>
      </c>
      <c r="E931" s="132">
        <v>5737430.4299999997</v>
      </c>
    </row>
    <row r="932" spans="1:5">
      <c r="A932" s="314" t="s">
        <v>592</v>
      </c>
      <c r="B932" s="132">
        <v>9172721</v>
      </c>
      <c r="C932" s="132">
        <v>8334172.1100000003</v>
      </c>
      <c r="D932" s="309">
        <v>90.858231815837399</v>
      </c>
      <c r="E932" s="132">
        <v>5737430.4299999997</v>
      </c>
    </row>
    <row r="933" spans="1:5">
      <c r="A933" s="308" t="s">
        <v>198</v>
      </c>
      <c r="B933" s="132">
        <v>-2630533</v>
      </c>
      <c r="C933" s="132">
        <v>1265789.1599999999</v>
      </c>
      <c r="D933" s="309">
        <v>-48.119113502852798</v>
      </c>
      <c r="E933" s="132">
        <v>-54233259.359999999</v>
      </c>
    </row>
    <row r="934" spans="1:5">
      <c r="A934" s="308" t="s">
        <v>602</v>
      </c>
      <c r="B934" s="132">
        <v>2630533</v>
      </c>
      <c r="C934" s="132">
        <v>-1265789.1599999999</v>
      </c>
      <c r="D934" s="309">
        <v>-48.119113502852798</v>
      </c>
      <c r="E934" s="132">
        <v>54233259.359999999</v>
      </c>
    </row>
    <row r="935" spans="1:5">
      <c r="A935" s="313" t="s">
        <v>605</v>
      </c>
      <c r="B935" s="132">
        <v>2630533</v>
      </c>
      <c r="C935" s="132">
        <v>-1265789.1599999999</v>
      </c>
      <c r="D935" s="309">
        <v>-48.119113502852798</v>
      </c>
      <c r="E935" s="132">
        <v>54233259.359999999</v>
      </c>
    </row>
    <row r="936" spans="1:5" ht="39">
      <c r="A936" s="314" t="s">
        <v>606</v>
      </c>
      <c r="B936" s="132">
        <v>2630533</v>
      </c>
      <c r="C936" s="132">
        <v>-2416212.6</v>
      </c>
      <c r="D936" s="309">
        <v>-91.852586529041801</v>
      </c>
      <c r="E936" s="132">
        <v>-58680</v>
      </c>
    </row>
    <row r="937" spans="1:5">
      <c r="A937" s="308"/>
      <c r="B937" s="132"/>
      <c r="C937" s="132"/>
      <c r="D937" s="309"/>
      <c r="E937" s="132"/>
    </row>
    <row r="938" spans="1:5" ht="26">
      <c r="A938" s="310" t="s">
        <v>611</v>
      </c>
      <c r="B938" s="311"/>
      <c r="C938" s="311"/>
      <c r="D938" s="312"/>
      <c r="E938" s="311"/>
    </row>
    <row r="939" spans="1:5">
      <c r="A939" s="310" t="s">
        <v>546</v>
      </c>
      <c r="B939" s="311">
        <v>156783635</v>
      </c>
      <c r="C939" s="311">
        <v>149109779.75999999</v>
      </c>
      <c r="D939" s="312">
        <v>95.105448830804306</v>
      </c>
      <c r="E939" s="311">
        <v>61265339.539999999</v>
      </c>
    </row>
    <row r="940" spans="1:5" ht="26">
      <c r="A940" s="313" t="s">
        <v>548</v>
      </c>
      <c r="B940" s="132">
        <v>0</v>
      </c>
      <c r="C940" s="132">
        <v>0</v>
      </c>
      <c r="D940" s="309">
        <v>0</v>
      </c>
      <c r="E940" s="132">
        <v>-21465.599999999999</v>
      </c>
    </row>
    <row r="941" spans="1:5" ht="26">
      <c r="A941" s="313" t="s">
        <v>549</v>
      </c>
      <c r="B941" s="132">
        <v>1578630</v>
      </c>
      <c r="C941" s="132">
        <v>168386.54</v>
      </c>
      <c r="D941" s="309">
        <v>10.6666248582632</v>
      </c>
      <c r="E941" s="132">
        <v>-665177.07999999996</v>
      </c>
    </row>
    <row r="942" spans="1:5">
      <c r="A942" s="314" t="s">
        <v>550</v>
      </c>
      <c r="B942" s="132">
        <v>1527500</v>
      </c>
      <c r="C942" s="132">
        <v>117258.93</v>
      </c>
      <c r="D942" s="309">
        <v>7.6765256955810104</v>
      </c>
      <c r="E942" s="132">
        <v>-686642.68</v>
      </c>
    </row>
    <row r="943" spans="1:5" ht="26">
      <c r="A943" s="314" t="s">
        <v>551</v>
      </c>
      <c r="B943" s="132">
        <v>51130</v>
      </c>
      <c r="C943" s="132">
        <v>51127.61</v>
      </c>
      <c r="D943" s="309">
        <v>99.995325640524101</v>
      </c>
      <c r="E943" s="132">
        <v>21465.599999999999</v>
      </c>
    </row>
    <row r="944" spans="1:5">
      <c r="A944" s="313" t="s">
        <v>552</v>
      </c>
      <c r="B944" s="132">
        <v>140113</v>
      </c>
      <c r="C944" s="132">
        <v>73745.240000000005</v>
      </c>
      <c r="D944" s="309">
        <v>52.632689329327</v>
      </c>
      <c r="E944" s="132">
        <v>-58113.760000000002</v>
      </c>
    </row>
    <row r="945" spans="1:5">
      <c r="A945" s="314" t="s">
        <v>553</v>
      </c>
      <c r="B945" s="132">
        <v>140113</v>
      </c>
      <c r="C945" s="132">
        <v>73745.240000000005</v>
      </c>
      <c r="D945" s="309">
        <v>52.632689329327</v>
      </c>
      <c r="E945" s="132">
        <v>-58113.760000000002</v>
      </c>
    </row>
    <row r="946" spans="1:5">
      <c r="A946" s="317" t="s">
        <v>616</v>
      </c>
      <c r="B946" s="132">
        <v>140113</v>
      </c>
      <c r="C946" s="132">
        <v>73745.240000000005</v>
      </c>
      <c r="D946" s="309">
        <v>52.632689329327</v>
      </c>
      <c r="E946" s="132">
        <v>-58113.760000000002</v>
      </c>
    </row>
    <row r="947" spans="1:5" ht="26">
      <c r="A947" s="318" t="s">
        <v>617</v>
      </c>
      <c r="B947" s="132">
        <v>140113</v>
      </c>
      <c r="C947" s="132">
        <v>73745.240000000005</v>
      </c>
      <c r="D947" s="309">
        <v>52.632689329327</v>
      </c>
      <c r="E947" s="132">
        <v>-58113.760000000002</v>
      </c>
    </row>
    <row r="948" spans="1:5" ht="39">
      <c r="A948" s="324" t="s">
        <v>618</v>
      </c>
      <c r="B948" s="132">
        <v>25000</v>
      </c>
      <c r="C948" s="132">
        <v>23812.76</v>
      </c>
      <c r="D948" s="309">
        <v>95.251040000000003</v>
      </c>
      <c r="E948" s="132">
        <v>-1187.24</v>
      </c>
    </row>
    <row r="949" spans="1:5" ht="26">
      <c r="A949" s="324" t="s">
        <v>620</v>
      </c>
      <c r="B949" s="132">
        <v>115113</v>
      </c>
      <c r="C949" s="132">
        <v>49932.480000000003</v>
      </c>
      <c r="D949" s="309">
        <v>43.376925282114101</v>
      </c>
      <c r="E949" s="132">
        <v>-56926.52</v>
      </c>
    </row>
    <row r="950" spans="1:5">
      <c r="A950" s="313" t="s">
        <v>567</v>
      </c>
      <c r="B950" s="132">
        <v>155064892</v>
      </c>
      <c r="C950" s="132">
        <v>148867647.97999999</v>
      </c>
      <c r="D950" s="309">
        <v>96.003451238981896</v>
      </c>
      <c r="E950" s="132">
        <v>62010095.979999997</v>
      </c>
    </row>
    <row r="951" spans="1:5" ht="26">
      <c r="A951" s="314" t="s">
        <v>568</v>
      </c>
      <c r="B951" s="132">
        <v>155064892</v>
      </c>
      <c r="C951" s="132">
        <v>148867647.97999999</v>
      </c>
      <c r="D951" s="309">
        <v>96.003451238981896</v>
      </c>
      <c r="E951" s="132">
        <v>62010095.979999997</v>
      </c>
    </row>
    <row r="952" spans="1:5">
      <c r="A952" s="310" t="s">
        <v>570</v>
      </c>
      <c r="B952" s="311">
        <v>156932042</v>
      </c>
      <c r="C952" s="311">
        <v>149223426.88</v>
      </c>
      <c r="D952" s="312">
        <v>95.087927856058897</v>
      </c>
      <c r="E952" s="311">
        <v>80833994.810000002</v>
      </c>
    </row>
    <row r="953" spans="1:5">
      <c r="A953" s="313" t="s">
        <v>571</v>
      </c>
      <c r="B953" s="132">
        <v>156659388</v>
      </c>
      <c r="C953" s="132">
        <v>149083156.40000001</v>
      </c>
      <c r="D953" s="309">
        <v>95.163882805414801</v>
      </c>
      <c r="E953" s="132">
        <v>80761824.159999996</v>
      </c>
    </row>
    <row r="954" spans="1:5">
      <c r="A954" s="314" t="s">
        <v>572</v>
      </c>
      <c r="B954" s="132">
        <v>16614944</v>
      </c>
      <c r="C954" s="132">
        <v>12128589.189999999</v>
      </c>
      <c r="D954" s="309">
        <v>72.998074444307505</v>
      </c>
      <c r="E954" s="132">
        <v>1614375.5</v>
      </c>
    </row>
    <row r="955" spans="1:5">
      <c r="A955" s="317" t="s">
        <v>573</v>
      </c>
      <c r="B955" s="132">
        <v>7660724</v>
      </c>
      <c r="C955" s="132">
        <v>6799176.8399999999</v>
      </c>
      <c r="D955" s="309">
        <v>88.753711006949203</v>
      </c>
      <c r="E955" s="132">
        <v>1046381.8</v>
      </c>
    </row>
    <row r="956" spans="1:5">
      <c r="A956" s="317" t="s">
        <v>574</v>
      </c>
      <c r="B956" s="132">
        <v>8954220</v>
      </c>
      <c r="C956" s="132">
        <v>5329412.3499999996</v>
      </c>
      <c r="D956" s="309">
        <v>59.518443259156001</v>
      </c>
      <c r="E956" s="132">
        <v>567993.69999999995</v>
      </c>
    </row>
    <row r="957" spans="1:5" ht="26">
      <c r="A957" s="314" t="s">
        <v>576</v>
      </c>
      <c r="B957" s="132">
        <v>139379529</v>
      </c>
      <c r="C957" s="132">
        <v>136398435.09</v>
      </c>
      <c r="D957" s="309">
        <v>97.861168041398699</v>
      </c>
      <c r="E957" s="132">
        <v>79075830.859999999</v>
      </c>
    </row>
    <row r="958" spans="1:5">
      <c r="A958" s="317" t="s">
        <v>577</v>
      </c>
      <c r="B958" s="132">
        <v>139379529</v>
      </c>
      <c r="C958" s="132">
        <v>136398435.09</v>
      </c>
      <c r="D958" s="309">
        <v>97.861168041398699</v>
      </c>
      <c r="E958" s="132">
        <v>79075830.859999999</v>
      </c>
    </row>
    <row r="959" spans="1:5" ht="26">
      <c r="A959" s="314" t="s">
        <v>579</v>
      </c>
      <c r="B959" s="132">
        <v>67271</v>
      </c>
      <c r="C959" s="132">
        <v>67269.83</v>
      </c>
      <c r="D959" s="309">
        <v>99.9982607661548</v>
      </c>
      <c r="E959" s="132">
        <v>3927.7</v>
      </c>
    </row>
    <row r="960" spans="1:5">
      <c r="A960" s="317" t="s">
        <v>581</v>
      </c>
      <c r="B960" s="132">
        <v>67271</v>
      </c>
      <c r="C960" s="132">
        <v>67269.83</v>
      </c>
      <c r="D960" s="309">
        <v>99.9982607661548</v>
      </c>
      <c r="E960" s="132">
        <v>3927.7</v>
      </c>
    </row>
    <row r="961" spans="1:5" ht="26">
      <c r="A961" s="314" t="s">
        <v>582</v>
      </c>
      <c r="B961" s="132">
        <v>597644</v>
      </c>
      <c r="C961" s="132">
        <v>488862.29</v>
      </c>
      <c r="D961" s="309">
        <v>81.7982427665968</v>
      </c>
      <c r="E961" s="132">
        <v>67690.100000000006</v>
      </c>
    </row>
    <row r="962" spans="1:5" ht="26">
      <c r="A962" s="317" t="s">
        <v>583</v>
      </c>
      <c r="B962" s="132">
        <v>4200</v>
      </c>
      <c r="C962" s="132">
        <v>4200</v>
      </c>
      <c r="D962" s="309">
        <v>100</v>
      </c>
      <c r="E962" s="132">
        <v>0</v>
      </c>
    </row>
    <row r="963" spans="1:5" ht="26">
      <c r="A963" s="318" t="s">
        <v>613</v>
      </c>
      <c r="B963" s="132">
        <v>4200</v>
      </c>
      <c r="C963" s="132">
        <v>4200</v>
      </c>
      <c r="D963" s="309">
        <v>100</v>
      </c>
      <c r="E963" s="132">
        <v>0</v>
      </c>
    </row>
    <row r="964" spans="1:5" ht="39">
      <c r="A964" s="324" t="s">
        <v>614</v>
      </c>
      <c r="B964" s="132">
        <v>4200</v>
      </c>
      <c r="C964" s="132">
        <v>4200</v>
      </c>
      <c r="D964" s="309">
        <v>100</v>
      </c>
      <c r="E964" s="132">
        <v>0</v>
      </c>
    </row>
    <row r="965" spans="1:5" ht="52">
      <c r="A965" s="317" t="s">
        <v>585</v>
      </c>
      <c r="B965" s="132">
        <v>542314</v>
      </c>
      <c r="C965" s="132">
        <v>433534.68</v>
      </c>
      <c r="D965" s="309">
        <v>79.941635288781001</v>
      </c>
      <c r="E965" s="132">
        <v>46224.5</v>
      </c>
    </row>
    <row r="966" spans="1:5" ht="78">
      <c r="A966" s="318" t="s">
        <v>587</v>
      </c>
      <c r="B966" s="132">
        <v>542314</v>
      </c>
      <c r="C966" s="132">
        <v>433534.68</v>
      </c>
      <c r="D966" s="309">
        <v>79.941635288781001</v>
      </c>
      <c r="E966" s="132">
        <v>46224.5</v>
      </c>
    </row>
    <row r="967" spans="1:5" ht="26">
      <c r="A967" s="317" t="s">
        <v>628</v>
      </c>
      <c r="B967" s="132">
        <v>51130</v>
      </c>
      <c r="C967" s="132">
        <v>51127.61</v>
      </c>
      <c r="D967" s="309">
        <v>99.995325640524101</v>
      </c>
      <c r="E967" s="132">
        <v>21465.599999999999</v>
      </c>
    </row>
    <row r="968" spans="1:5">
      <c r="A968" s="313" t="s">
        <v>591</v>
      </c>
      <c r="B968" s="132">
        <v>272654</v>
      </c>
      <c r="C968" s="132">
        <v>140270.48000000001</v>
      </c>
      <c r="D968" s="309">
        <v>51.446331247661902</v>
      </c>
      <c r="E968" s="132">
        <v>72170.649999999994</v>
      </c>
    </row>
    <row r="969" spans="1:5">
      <c r="A969" s="314" t="s">
        <v>592</v>
      </c>
      <c r="B969" s="132">
        <v>272654</v>
      </c>
      <c r="C969" s="132">
        <v>140270.48000000001</v>
      </c>
      <c r="D969" s="309">
        <v>51.446331247661902</v>
      </c>
      <c r="E969" s="132">
        <v>72170.649999999994</v>
      </c>
    </row>
    <row r="970" spans="1:5">
      <c r="A970" s="308" t="s">
        <v>198</v>
      </c>
      <c r="B970" s="132">
        <v>-148407</v>
      </c>
      <c r="C970" s="132">
        <v>-113647.12</v>
      </c>
      <c r="D970" s="309">
        <v>76.578005080622901</v>
      </c>
      <c r="E970" s="132">
        <v>-19568655.27</v>
      </c>
    </row>
    <row r="971" spans="1:5">
      <c r="A971" s="308" t="s">
        <v>602</v>
      </c>
      <c r="B971" s="132">
        <v>148407</v>
      </c>
      <c r="C971" s="132">
        <v>113647.12</v>
      </c>
      <c r="D971" s="309">
        <v>76.578005080622901</v>
      </c>
      <c r="E971" s="132">
        <v>19568655.27</v>
      </c>
    </row>
    <row r="972" spans="1:5">
      <c r="A972" s="313" t="s">
        <v>605</v>
      </c>
      <c r="B972" s="132">
        <v>148407</v>
      </c>
      <c r="C972" s="132">
        <v>113647.12</v>
      </c>
      <c r="D972" s="309">
        <v>76.578005080622901</v>
      </c>
      <c r="E972" s="132">
        <v>19568655.27</v>
      </c>
    </row>
    <row r="973" spans="1:5" ht="39">
      <c r="A973" s="314" t="s">
        <v>607</v>
      </c>
      <c r="B973" s="132">
        <v>148407</v>
      </c>
      <c r="C973" s="132">
        <v>-148406.14000000001</v>
      </c>
      <c r="D973" s="309">
        <v>-99.999420512509502</v>
      </c>
      <c r="E973" s="132">
        <v>-33928</v>
      </c>
    </row>
    <row r="974" spans="1:5">
      <c r="A974" s="308"/>
      <c r="B974" s="132"/>
      <c r="C974" s="132"/>
      <c r="D974" s="309"/>
      <c r="E974" s="132"/>
    </row>
    <row r="975" spans="1:5">
      <c r="A975" s="323" t="s">
        <v>631</v>
      </c>
      <c r="B975" s="132"/>
      <c r="C975" s="132"/>
      <c r="D975" s="309"/>
      <c r="E975" s="132"/>
    </row>
    <row r="976" spans="1:5">
      <c r="A976" s="310" t="s">
        <v>546</v>
      </c>
      <c r="B976" s="311">
        <v>1602309811</v>
      </c>
      <c r="C976" s="311">
        <v>1435461290.4000001</v>
      </c>
      <c r="D976" s="312">
        <v>89.587000001212601</v>
      </c>
      <c r="E976" s="311">
        <v>-155304508.78999999</v>
      </c>
    </row>
    <row r="977" spans="1:5" ht="26">
      <c r="A977" s="313" t="s">
        <v>548</v>
      </c>
      <c r="B977" s="132">
        <v>1244356</v>
      </c>
      <c r="C977" s="132">
        <v>1026806.88</v>
      </c>
      <c r="D977" s="309">
        <v>82.517131753292503</v>
      </c>
      <c r="E977" s="132">
        <v>126246.98</v>
      </c>
    </row>
    <row r="978" spans="1:5" ht="26">
      <c r="A978" s="313" t="s">
        <v>549</v>
      </c>
      <c r="B978" s="132">
        <v>5423479</v>
      </c>
      <c r="C978" s="132">
        <v>2665748.9700000002</v>
      </c>
      <c r="D978" s="309">
        <v>49.152010545260701</v>
      </c>
      <c r="E978" s="132">
        <v>219151.5</v>
      </c>
    </row>
    <row r="979" spans="1:5">
      <c r="A979" s="314" t="s">
        <v>550</v>
      </c>
      <c r="B979" s="132">
        <v>5114972</v>
      </c>
      <c r="C979" s="132">
        <v>2357242.85</v>
      </c>
      <c r="D979" s="309">
        <v>46.085156477884901</v>
      </c>
      <c r="E979" s="132">
        <v>219151.5</v>
      </c>
    </row>
    <row r="980" spans="1:5" ht="26">
      <c r="A980" s="314" t="s">
        <v>551</v>
      </c>
      <c r="B980" s="132">
        <v>308507</v>
      </c>
      <c r="C980" s="132">
        <v>308506.12</v>
      </c>
      <c r="D980" s="309">
        <v>99.999714755256804</v>
      </c>
      <c r="E980" s="132">
        <v>0</v>
      </c>
    </row>
    <row r="981" spans="1:5">
      <c r="A981" s="313" t="s">
        <v>552</v>
      </c>
      <c r="B981" s="132">
        <v>734657</v>
      </c>
      <c r="C981" s="132">
        <v>695872.3</v>
      </c>
      <c r="D981" s="309">
        <v>94.720706397679507</v>
      </c>
      <c r="E981" s="132">
        <v>324222.48</v>
      </c>
    </row>
    <row r="982" spans="1:5">
      <c r="A982" s="314" t="s">
        <v>553</v>
      </c>
      <c r="B982" s="132">
        <v>734657</v>
      </c>
      <c r="C982" s="132">
        <v>695872.3</v>
      </c>
      <c r="D982" s="309">
        <v>94.720706397679507</v>
      </c>
      <c r="E982" s="132">
        <v>324222.48</v>
      </c>
    </row>
    <row r="983" spans="1:5">
      <c r="A983" s="317" t="s">
        <v>616</v>
      </c>
      <c r="B983" s="132">
        <v>734657</v>
      </c>
      <c r="C983" s="132">
        <v>695872.3</v>
      </c>
      <c r="D983" s="309">
        <v>94.720706397679507</v>
      </c>
      <c r="E983" s="132">
        <v>324222.48</v>
      </c>
    </row>
    <row r="984" spans="1:5" ht="26">
      <c r="A984" s="318" t="s">
        <v>617</v>
      </c>
      <c r="B984" s="132">
        <v>734657</v>
      </c>
      <c r="C984" s="132">
        <v>695872.3</v>
      </c>
      <c r="D984" s="309">
        <v>94.720706397679507</v>
      </c>
      <c r="E984" s="132">
        <v>324222.48</v>
      </c>
    </row>
    <row r="985" spans="1:5" ht="39">
      <c r="A985" s="324" t="s">
        <v>618</v>
      </c>
      <c r="B985" s="132">
        <v>281199</v>
      </c>
      <c r="C985" s="132">
        <v>242414.3</v>
      </c>
      <c r="D985" s="309">
        <v>86.207383383297994</v>
      </c>
      <c r="E985" s="132">
        <v>-38783.519999999997</v>
      </c>
    </row>
    <row r="986" spans="1:5" ht="26">
      <c r="A986" s="324" t="s">
        <v>620</v>
      </c>
      <c r="B986" s="132">
        <v>98006</v>
      </c>
      <c r="C986" s="132">
        <v>98006</v>
      </c>
      <c r="D986" s="309">
        <v>100</v>
      </c>
      <c r="E986" s="132">
        <v>7554</v>
      </c>
    </row>
    <row r="987" spans="1:5" ht="26">
      <c r="A987" s="324" t="s">
        <v>622</v>
      </c>
      <c r="B987" s="132">
        <v>355452</v>
      </c>
      <c r="C987" s="132">
        <v>355452</v>
      </c>
      <c r="D987" s="309">
        <v>100</v>
      </c>
      <c r="E987" s="132">
        <v>355452</v>
      </c>
    </row>
    <row r="988" spans="1:5">
      <c r="A988" s="313" t="s">
        <v>567</v>
      </c>
      <c r="B988" s="132">
        <v>1594907319</v>
      </c>
      <c r="C988" s="132">
        <v>1431072862.25</v>
      </c>
      <c r="D988" s="309">
        <v>89.727650328125407</v>
      </c>
      <c r="E988" s="132">
        <v>-155974129.75</v>
      </c>
    </row>
    <row r="989" spans="1:5" ht="26">
      <c r="A989" s="314" t="s">
        <v>568</v>
      </c>
      <c r="B989" s="132">
        <v>1594907319</v>
      </c>
      <c r="C989" s="132">
        <v>1431072862.25</v>
      </c>
      <c r="D989" s="309">
        <v>89.727650328125407</v>
      </c>
      <c r="E989" s="132">
        <v>-155974129.75</v>
      </c>
    </row>
    <row r="990" spans="1:5">
      <c r="A990" s="310" t="s">
        <v>570</v>
      </c>
      <c r="B990" s="311">
        <v>1523979090</v>
      </c>
      <c r="C990" s="311">
        <v>1409023531.71</v>
      </c>
      <c r="D990" s="312">
        <v>92.456880869015095</v>
      </c>
      <c r="E990" s="311">
        <v>141888359.31</v>
      </c>
    </row>
    <row r="991" spans="1:5">
      <c r="A991" s="313" t="s">
        <v>571</v>
      </c>
      <c r="B991" s="132">
        <v>1377361633</v>
      </c>
      <c r="C991" s="132">
        <v>1290534231.6199999</v>
      </c>
      <c r="D991" s="309">
        <v>93.6961071588089</v>
      </c>
      <c r="E991" s="132">
        <v>112453741.27</v>
      </c>
    </row>
    <row r="992" spans="1:5">
      <c r="A992" s="314" t="s">
        <v>572</v>
      </c>
      <c r="B992" s="132">
        <v>208415969</v>
      </c>
      <c r="C992" s="132">
        <v>202394156.63</v>
      </c>
      <c r="D992" s="309">
        <v>97.110676116185701</v>
      </c>
      <c r="E992" s="132">
        <v>30249549.829999998</v>
      </c>
    </row>
    <row r="993" spans="1:5">
      <c r="A993" s="317" t="s">
        <v>573</v>
      </c>
      <c r="B993" s="132">
        <v>148284761</v>
      </c>
      <c r="C993" s="132">
        <v>147704986.77000001</v>
      </c>
      <c r="D993" s="309">
        <v>99.609012938288402</v>
      </c>
      <c r="E993" s="132">
        <v>20537486.68</v>
      </c>
    </row>
    <row r="994" spans="1:5">
      <c r="A994" s="317" t="s">
        <v>574</v>
      </c>
      <c r="B994" s="132">
        <v>60131208</v>
      </c>
      <c r="C994" s="132">
        <v>54689169.859999999</v>
      </c>
      <c r="D994" s="309">
        <v>90.949727569085297</v>
      </c>
      <c r="E994" s="132">
        <v>9712063.1500000004</v>
      </c>
    </row>
    <row r="995" spans="1:5">
      <c r="A995" s="314" t="s">
        <v>575</v>
      </c>
      <c r="B995" s="132">
        <v>358551186</v>
      </c>
      <c r="C995" s="132">
        <v>346020055.19999999</v>
      </c>
      <c r="D995" s="309">
        <v>96.505065025778507</v>
      </c>
      <c r="E995" s="132">
        <v>8118961.9100000001</v>
      </c>
    </row>
    <row r="996" spans="1:5" ht="26">
      <c r="A996" s="314" t="s">
        <v>576</v>
      </c>
      <c r="B996" s="132">
        <v>352972998</v>
      </c>
      <c r="C996" s="132">
        <v>349974594.01999998</v>
      </c>
      <c r="D996" s="309">
        <v>99.15052879484</v>
      </c>
      <c r="E996" s="132">
        <v>51642164.670000002</v>
      </c>
    </row>
    <row r="997" spans="1:5">
      <c r="A997" s="317" t="s">
        <v>577</v>
      </c>
      <c r="B997" s="132">
        <v>290889245</v>
      </c>
      <c r="C997" s="132">
        <v>288942837.52999997</v>
      </c>
      <c r="D997" s="309">
        <v>99.330876784392601</v>
      </c>
      <c r="E997" s="132">
        <v>51641840.810000002</v>
      </c>
    </row>
    <row r="998" spans="1:5">
      <c r="A998" s="317" t="s">
        <v>578</v>
      </c>
      <c r="B998" s="132">
        <v>62083753</v>
      </c>
      <c r="C998" s="132">
        <v>61031756.490000002</v>
      </c>
      <c r="D998" s="309">
        <v>98.305520431408198</v>
      </c>
      <c r="E998" s="132">
        <v>323.86</v>
      </c>
    </row>
    <row r="999" spans="1:5" ht="26">
      <c r="A999" s="314" t="s">
        <v>579</v>
      </c>
      <c r="B999" s="132">
        <v>427221998</v>
      </c>
      <c r="C999" s="132">
        <v>362018630.5</v>
      </c>
      <c r="D999" s="309">
        <v>84.737825344845703</v>
      </c>
      <c r="E999" s="132">
        <v>19883791.489999998</v>
      </c>
    </row>
    <row r="1000" spans="1:5">
      <c r="A1000" s="317" t="s">
        <v>580</v>
      </c>
      <c r="B1000" s="132">
        <v>423998000</v>
      </c>
      <c r="C1000" s="132">
        <v>359108761.47000003</v>
      </c>
      <c r="D1000" s="309">
        <v>84.695862119632594</v>
      </c>
      <c r="E1000" s="132">
        <v>19507986.079999998</v>
      </c>
    </row>
    <row r="1001" spans="1:5">
      <c r="A1001" s="317" t="s">
        <v>581</v>
      </c>
      <c r="B1001" s="132">
        <v>3223998</v>
      </c>
      <c r="C1001" s="132">
        <v>2909869.03</v>
      </c>
      <c r="D1001" s="309">
        <v>90.256539551203204</v>
      </c>
      <c r="E1001" s="132">
        <v>375805.41</v>
      </c>
    </row>
    <row r="1002" spans="1:5" ht="26">
      <c r="A1002" s="314" t="s">
        <v>582</v>
      </c>
      <c r="B1002" s="132">
        <v>30199482</v>
      </c>
      <c r="C1002" s="132">
        <v>30126795.27</v>
      </c>
      <c r="D1002" s="309">
        <v>99.759311335207698</v>
      </c>
      <c r="E1002" s="132">
        <v>2559273.37</v>
      </c>
    </row>
    <row r="1003" spans="1:5" ht="26">
      <c r="A1003" s="317" t="s">
        <v>583</v>
      </c>
      <c r="B1003" s="132">
        <v>146698</v>
      </c>
      <c r="C1003" s="132">
        <v>136648.04</v>
      </c>
      <c r="D1003" s="309">
        <v>93.149218121583104</v>
      </c>
      <c r="E1003" s="132">
        <v>39687.15</v>
      </c>
    </row>
    <row r="1004" spans="1:5" ht="26">
      <c r="A1004" s="318" t="s">
        <v>584</v>
      </c>
      <c r="B1004" s="132">
        <v>15552</v>
      </c>
      <c r="C1004" s="132">
        <v>5505.21</v>
      </c>
      <c r="D1004" s="309">
        <v>35.398726851851798</v>
      </c>
      <c r="E1004" s="132">
        <v>432</v>
      </c>
    </row>
    <row r="1005" spans="1:5" ht="26">
      <c r="A1005" s="318" t="s">
        <v>613</v>
      </c>
      <c r="B1005" s="132">
        <v>131146</v>
      </c>
      <c r="C1005" s="132">
        <v>131142.82999999999</v>
      </c>
      <c r="D1005" s="309">
        <v>99.997582846598405</v>
      </c>
      <c r="E1005" s="132">
        <v>39255.15</v>
      </c>
    </row>
    <row r="1006" spans="1:5" ht="39">
      <c r="A1006" s="324" t="s">
        <v>614</v>
      </c>
      <c r="B1006" s="132">
        <v>94857</v>
      </c>
      <c r="C1006" s="132">
        <v>94855.45</v>
      </c>
      <c r="D1006" s="309">
        <v>99.998365961394498</v>
      </c>
      <c r="E1006" s="132">
        <v>39255.15</v>
      </c>
    </row>
    <row r="1007" spans="1:5" ht="39">
      <c r="A1007" s="324" t="s">
        <v>627</v>
      </c>
      <c r="B1007" s="132">
        <v>12062</v>
      </c>
      <c r="C1007" s="132">
        <v>12060.94</v>
      </c>
      <c r="D1007" s="309">
        <v>99.991212070966697</v>
      </c>
      <c r="E1007" s="132">
        <v>0</v>
      </c>
    </row>
    <row r="1008" spans="1:5" ht="26">
      <c r="A1008" s="324" t="s">
        <v>632</v>
      </c>
      <c r="B1008" s="132">
        <v>24227</v>
      </c>
      <c r="C1008" s="132">
        <v>24226.44</v>
      </c>
      <c r="D1008" s="309">
        <v>99.997688529326794</v>
      </c>
      <c r="E1008" s="132">
        <v>0</v>
      </c>
    </row>
    <row r="1009" spans="1:5" ht="52">
      <c r="A1009" s="317" t="s">
        <v>585</v>
      </c>
      <c r="B1009" s="132">
        <v>29676528</v>
      </c>
      <c r="C1009" s="132">
        <v>29615759.530000001</v>
      </c>
      <c r="D1009" s="309">
        <v>99.795230526967302</v>
      </c>
      <c r="E1009" s="132">
        <v>2505941.2200000002</v>
      </c>
    </row>
    <row r="1010" spans="1:5" ht="52">
      <c r="A1010" s="318" t="s">
        <v>586</v>
      </c>
      <c r="B1010" s="132">
        <v>3953696</v>
      </c>
      <c r="C1010" s="132">
        <v>3948924.33</v>
      </c>
      <c r="D1010" s="309">
        <v>99.879311155941195</v>
      </c>
      <c r="E1010" s="132">
        <v>55993.66</v>
      </c>
    </row>
    <row r="1011" spans="1:5" ht="78">
      <c r="A1011" s="318" t="s">
        <v>587</v>
      </c>
      <c r="B1011" s="132">
        <v>25722832</v>
      </c>
      <c r="C1011" s="132">
        <v>25666835.199999999</v>
      </c>
      <c r="D1011" s="309">
        <v>99.782307018138596</v>
      </c>
      <c r="E1011" s="132">
        <v>2449947.56</v>
      </c>
    </row>
    <row r="1012" spans="1:5" ht="26">
      <c r="A1012" s="317" t="s">
        <v>588</v>
      </c>
      <c r="B1012" s="132">
        <v>67749</v>
      </c>
      <c r="C1012" s="132">
        <v>65881.58</v>
      </c>
      <c r="D1012" s="309">
        <v>97.243619832026994</v>
      </c>
      <c r="E1012" s="132">
        <v>13645</v>
      </c>
    </row>
    <row r="1013" spans="1:5" ht="52">
      <c r="A1013" s="318" t="s">
        <v>590</v>
      </c>
      <c r="B1013" s="132">
        <v>67749</v>
      </c>
      <c r="C1013" s="132">
        <v>65881.58</v>
      </c>
      <c r="D1013" s="309">
        <v>97.243619832026994</v>
      </c>
      <c r="E1013" s="132">
        <v>13645</v>
      </c>
    </row>
    <row r="1014" spans="1:5" ht="26">
      <c r="A1014" s="317" t="s">
        <v>628</v>
      </c>
      <c r="B1014" s="132">
        <v>308507</v>
      </c>
      <c r="C1014" s="132">
        <v>308506.12</v>
      </c>
      <c r="D1014" s="309">
        <v>99.999714755256804</v>
      </c>
      <c r="E1014" s="132">
        <v>0</v>
      </c>
    </row>
    <row r="1015" spans="1:5">
      <c r="A1015" s="313" t="s">
        <v>591</v>
      </c>
      <c r="B1015" s="132">
        <v>146617457</v>
      </c>
      <c r="C1015" s="132">
        <v>118489300.09</v>
      </c>
      <c r="D1015" s="309">
        <v>80.815274329850098</v>
      </c>
      <c r="E1015" s="132">
        <v>29434618.039999999</v>
      </c>
    </row>
    <row r="1016" spans="1:5">
      <c r="A1016" s="314" t="s">
        <v>592</v>
      </c>
      <c r="B1016" s="132">
        <v>61169251</v>
      </c>
      <c r="C1016" s="132">
        <v>33054590.940000001</v>
      </c>
      <c r="D1016" s="309">
        <v>54.037920032730199</v>
      </c>
      <c r="E1016" s="132">
        <v>9112553.9100000001</v>
      </c>
    </row>
    <row r="1017" spans="1:5">
      <c r="A1017" s="314" t="s">
        <v>593</v>
      </c>
      <c r="B1017" s="132">
        <v>85448206</v>
      </c>
      <c r="C1017" s="132">
        <v>85434709.150000006</v>
      </c>
      <c r="D1017" s="309">
        <v>99.984204642049505</v>
      </c>
      <c r="E1017" s="132">
        <v>20322064.129999999</v>
      </c>
    </row>
    <row r="1018" spans="1:5" ht="52">
      <c r="A1018" s="317" t="s">
        <v>596</v>
      </c>
      <c r="B1018" s="132">
        <v>85448206</v>
      </c>
      <c r="C1018" s="132">
        <v>85434709.150000006</v>
      </c>
      <c r="D1018" s="309">
        <v>99.984204642049505</v>
      </c>
      <c r="E1018" s="132">
        <v>20322064.129999999</v>
      </c>
    </row>
    <row r="1019" spans="1:5" ht="52">
      <c r="A1019" s="318" t="s">
        <v>597</v>
      </c>
      <c r="B1019" s="132">
        <v>79437578</v>
      </c>
      <c r="C1019" s="132">
        <v>79425184.769999996</v>
      </c>
      <c r="D1019" s="309">
        <v>99.9843987816446</v>
      </c>
      <c r="E1019" s="132">
        <v>20044694.48</v>
      </c>
    </row>
    <row r="1020" spans="1:5" ht="78">
      <c r="A1020" s="318" t="s">
        <v>598</v>
      </c>
      <c r="B1020" s="132">
        <v>6010628</v>
      </c>
      <c r="C1020" s="132">
        <v>6009524.3799999999</v>
      </c>
      <c r="D1020" s="309">
        <v>99.981638857037893</v>
      </c>
      <c r="E1020" s="132">
        <v>277369.65000000002</v>
      </c>
    </row>
    <row r="1021" spans="1:5">
      <c r="A1021" s="308" t="s">
        <v>198</v>
      </c>
      <c r="B1021" s="132">
        <v>78330721</v>
      </c>
      <c r="C1021" s="132">
        <v>26437758.690000001</v>
      </c>
      <c r="D1021" s="309">
        <v>33.751455817698897</v>
      </c>
      <c r="E1021" s="132">
        <v>-297192868.10000002</v>
      </c>
    </row>
    <row r="1022" spans="1:5">
      <c r="A1022" s="308" t="s">
        <v>602</v>
      </c>
      <c r="B1022" s="132">
        <v>-78330721</v>
      </c>
      <c r="C1022" s="132">
        <v>-26437758.690000001</v>
      </c>
      <c r="D1022" s="309">
        <v>33.751455817698897</v>
      </c>
      <c r="E1022" s="132">
        <v>297192868.10000002</v>
      </c>
    </row>
    <row r="1023" spans="1:5">
      <c r="A1023" s="313" t="s">
        <v>604</v>
      </c>
      <c r="B1023" s="132">
        <v>-334457337</v>
      </c>
      <c r="C1023" s="132">
        <v>-598677.15</v>
      </c>
      <c r="D1023" s="309">
        <v>0.17899955652640001</v>
      </c>
      <c r="E1023" s="132">
        <v>-1541052.8</v>
      </c>
    </row>
    <row r="1024" spans="1:5">
      <c r="A1024" s="314" t="s">
        <v>633</v>
      </c>
      <c r="B1024" s="132">
        <v>0</v>
      </c>
      <c r="C1024" s="132">
        <v>-247722262.06</v>
      </c>
      <c r="D1024" s="309">
        <v>52.998054296853802</v>
      </c>
      <c r="E1024" s="132">
        <v>-52211126.68</v>
      </c>
    </row>
    <row r="1025" spans="1:5">
      <c r="A1025" s="314" t="s">
        <v>634</v>
      </c>
      <c r="B1025" s="132">
        <v>0</v>
      </c>
      <c r="C1025" s="132">
        <v>247123584.91</v>
      </c>
      <c r="D1025" s="309">
        <v>185.86266224831601</v>
      </c>
      <c r="E1025" s="132">
        <v>50670073.880000003</v>
      </c>
    </row>
    <row r="1026" spans="1:5">
      <c r="A1026" s="313" t="s">
        <v>605</v>
      </c>
      <c r="B1026" s="132">
        <v>335739531</v>
      </c>
      <c r="C1026" s="132">
        <v>-80154.31</v>
      </c>
      <c r="D1026" s="309">
        <v>-2.387395662383E-2</v>
      </c>
      <c r="E1026" s="132">
        <v>298733920.89999998</v>
      </c>
    </row>
    <row r="1027" spans="1:5" ht="39">
      <c r="A1027" s="314" t="s">
        <v>606</v>
      </c>
      <c r="B1027" s="132">
        <v>242617</v>
      </c>
      <c r="C1027" s="132">
        <v>-242616.98</v>
      </c>
      <c r="D1027" s="309">
        <v>-99.999991756554607</v>
      </c>
      <c r="E1027" s="132">
        <v>0</v>
      </c>
    </row>
    <row r="1028" spans="1:5" ht="39">
      <c r="A1028" s="314" t="s">
        <v>607</v>
      </c>
      <c r="B1028" s="132">
        <v>1039577</v>
      </c>
      <c r="C1028" s="132">
        <v>-1039574.97</v>
      </c>
      <c r="D1028" s="309">
        <v>-99.999804728269297</v>
      </c>
      <c r="E1028" s="132">
        <v>0</v>
      </c>
    </row>
    <row r="1029" spans="1:5" ht="26">
      <c r="A1029" s="314" t="s">
        <v>608</v>
      </c>
      <c r="B1029" s="132">
        <v>334457337</v>
      </c>
      <c r="C1029" s="132">
        <v>598677.15</v>
      </c>
      <c r="D1029" s="309">
        <v>0.17899955652640001</v>
      </c>
      <c r="E1029" s="132">
        <v>1541052.8</v>
      </c>
    </row>
    <row r="1030" spans="1:5">
      <c r="A1030" s="313" t="s">
        <v>609</v>
      </c>
      <c r="B1030" s="132">
        <v>-79612915</v>
      </c>
      <c r="C1030" s="132">
        <v>-25758927.23</v>
      </c>
      <c r="D1030" s="309">
        <v>32.355211751761601</v>
      </c>
      <c r="E1030" s="132">
        <v>0</v>
      </c>
    </row>
    <row r="1031" spans="1:5">
      <c r="A1031" s="308"/>
      <c r="B1031" s="132"/>
      <c r="C1031" s="132"/>
      <c r="D1031" s="309"/>
      <c r="E1031" s="132"/>
    </row>
    <row r="1032" spans="1:5">
      <c r="A1032" s="310" t="s">
        <v>610</v>
      </c>
      <c r="B1032" s="311"/>
      <c r="C1032" s="311"/>
      <c r="D1032" s="312"/>
      <c r="E1032" s="311"/>
    </row>
    <row r="1033" spans="1:5">
      <c r="A1033" s="310" t="s">
        <v>546</v>
      </c>
      <c r="B1033" s="311">
        <v>1166493465</v>
      </c>
      <c r="C1033" s="311">
        <v>1004181797.6799999</v>
      </c>
      <c r="D1033" s="312">
        <v>86.085505646617605</v>
      </c>
      <c r="E1033" s="311">
        <v>-160803418.34</v>
      </c>
    </row>
    <row r="1034" spans="1:5" ht="26">
      <c r="A1034" s="313" t="s">
        <v>548</v>
      </c>
      <c r="B1034" s="132">
        <v>1244356</v>
      </c>
      <c r="C1034" s="132">
        <v>1026806.88</v>
      </c>
      <c r="D1034" s="309">
        <v>82.517131753292503</v>
      </c>
      <c r="E1034" s="132">
        <v>126246.98</v>
      </c>
    </row>
    <row r="1035" spans="1:5">
      <c r="A1035" s="313" t="s">
        <v>552</v>
      </c>
      <c r="B1035" s="132">
        <v>540920</v>
      </c>
      <c r="C1035" s="132">
        <v>530042.1</v>
      </c>
      <c r="D1035" s="309">
        <v>97.989000221844293</v>
      </c>
      <c r="E1035" s="132">
        <v>344574.98</v>
      </c>
    </row>
    <row r="1036" spans="1:5">
      <c r="A1036" s="314" t="s">
        <v>553</v>
      </c>
      <c r="B1036" s="132">
        <v>540920</v>
      </c>
      <c r="C1036" s="132">
        <v>530042.1</v>
      </c>
      <c r="D1036" s="309">
        <v>97.989000221844293</v>
      </c>
      <c r="E1036" s="132">
        <v>344574.98</v>
      </c>
    </row>
    <row r="1037" spans="1:5">
      <c r="A1037" s="317" t="s">
        <v>616</v>
      </c>
      <c r="B1037" s="132">
        <v>540920</v>
      </c>
      <c r="C1037" s="132">
        <v>530042.1</v>
      </c>
      <c r="D1037" s="309">
        <v>97.989000221844293</v>
      </c>
      <c r="E1037" s="132">
        <v>344574.98</v>
      </c>
    </row>
    <row r="1038" spans="1:5" ht="26">
      <c r="A1038" s="318" t="s">
        <v>617</v>
      </c>
      <c r="B1038" s="132">
        <v>540920</v>
      </c>
      <c r="C1038" s="132">
        <v>530042.1</v>
      </c>
      <c r="D1038" s="309">
        <v>97.989000221844293</v>
      </c>
      <c r="E1038" s="132">
        <v>344574.98</v>
      </c>
    </row>
    <row r="1039" spans="1:5" ht="39">
      <c r="A1039" s="324" t="s">
        <v>618</v>
      </c>
      <c r="B1039" s="132">
        <v>185468</v>
      </c>
      <c r="C1039" s="132">
        <v>174590.1</v>
      </c>
      <c r="D1039" s="309">
        <v>94.134891194168304</v>
      </c>
      <c r="E1039" s="132">
        <v>-10877.02</v>
      </c>
    </row>
    <row r="1040" spans="1:5" ht="26">
      <c r="A1040" s="324" t="s">
        <v>622</v>
      </c>
      <c r="B1040" s="132">
        <v>355452</v>
      </c>
      <c r="C1040" s="132">
        <v>355452</v>
      </c>
      <c r="D1040" s="309">
        <v>100</v>
      </c>
      <c r="E1040" s="132">
        <v>355452</v>
      </c>
    </row>
    <row r="1041" spans="1:5">
      <c r="A1041" s="313" t="s">
        <v>567</v>
      </c>
      <c r="B1041" s="132">
        <v>1164708189</v>
      </c>
      <c r="C1041" s="132">
        <v>1002624948.7</v>
      </c>
      <c r="D1041" s="309">
        <v>86.083789756886503</v>
      </c>
      <c r="E1041" s="132">
        <v>-161274240.30000001</v>
      </c>
    </row>
    <row r="1042" spans="1:5" ht="26">
      <c r="A1042" s="314" t="s">
        <v>568</v>
      </c>
      <c r="B1042" s="132">
        <v>1164708189</v>
      </c>
      <c r="C1042" s="132">
        <v>1002624948.7</v>
      </c>
      <c r="D1042" s="309">
        <v>86.083789756886503</v>
      </c>
      <c r="E1042" s="132">
        <v>-161274240.30000001</v>
      </c>
    </row>
    <row r="1043" spans="1:5">
      <c r="A1043" s="310" t="s">
        <v>570</v>
      </c>
      <c r="B1043" s="311">
        <v>1087123167</v>
      </c>
      <c r="C1043" s="311">
        <v>977820162.55999994</v>
      </c>
      <c r="D1043" s="312">
        <v>89.945665058207695</v>
      </c>
      <c r="E1043" s="311">
        <v>63146170.82</v>
      </c>
    </row>
    <row r="1044" spans="1:5">
      <c r="A1044" s="313" t="s">
        <v>571</v>
      </c>
      <c r="B1044" s="132">
        <v>1038256044</v>
      </c>
      <c r="C1044" s="132">
        <v>953258332.33000004</v>
      </c>
      <c r="D1044" s="309">
        <v>91.813415182006906</v>
      </c>
      <c r="E1044" s="132">
        <v>56432280.619999997</v>
      </c>
    </row>
    <row r="1045" spans="1:5">
      <c r="A1045" s="314" t="s">
        <v>572</v>
      </c>
      <c r="B1045" s="132">
        <v>183748667</v>
      </c>
      <c r="C1045" s="132">
        <v>178376432.08000001</v>
      </c>
      <c r="D1045" s="309">
        <v>97.076313527760206</v>
      </c>
      <c r="E1045" s="132">
        <v>27706180.530000001</v>
      </c>
    </row>
    <row r="1046" spans="1:5">
      <c r="A1046" s="317" t="s">
        <v>573</v>
      </c>
      <c r="B1046" s="132">
        <v>127925929</v>
      </c>
      <c r="C1046" s="132">
        <v>127482930.73999999</v>
      </c>
      <c r="D1046" s="309">
        <v>99.653707216775402</v>
      </c>
      <c r="E1046" s="132">
        <v>18230098.82</v>
      </c>
    </row>
    <row r="1047" spans="1:5">
      <c r="A1047" s="317" t="s">
        <v>574</v>
      </c>
      <c r="B1047" s="132">
        <v>55822738</v>
      </c>
      <c r="C1047" s="132">
        <v>50893501.340000004</v>
      </c>
      <c r="D1047" s="309">
        <v>91.169840755571698</v>
      </c>
      <c r="E1047" s="132">
        <v>9476081.7100000009</v>
      </c>
    </row>
    <row r="1048" spans="1:5">
      <c r="A1048" s="314" t="s">
        <v>575</v>
      </c>
      <c r="B1048" s="132">
        <v>358551186</v>
      </c>
      <c r="C1048" s="132">
        <v>346020055.19999999</v>
      </c>
      <c r="D1048" s="309">
        <v>96.505065025778507</v>
      </c>
      <c r="E1048" s="132">
        <v>8118961.9100000001</v>
      </c>
    </row>
    <row r="1049" spans="1:5" ht="26">
      <c r="A1049" s="314" t="s">
        <v>576</v>
      </c>
      <c r="B1049" s="132">
        <v>69679431</v>
      </c>
      <c r="C1049" s="132">
        <v>67692445.25</v>
      </c>
      <c r="D1049" s="309">
        <v>97.148389816788296</v>
      </c>
      <c r="E1049" s="132">
        <v>795367.54</v>
      </c>
    </row>
    <row r="1050" spans="1:5">
      <c r="A1050" s="317" t="s">
        <v>577</v>
      </c>
      <c r="B1050" s="132">
        <v>7595678</v>
      </c>
      <c r="C1050" s="132">
        <v>6660688.7599999998</v>
      </c>
      <c r="D1050" s="309">
        <v>87.690509787276397</v>
      </c>
      <c r="E1050" s="132">
        <v>795043.68</v>
      </c>
    </row>
    <row r="1051" spans="1:5">
      <c r="A1051" s="317" t="s">
        <v>578</v>
      </c>
      <c r="B1051" s="132">
        <v>62083753</v>
      </c>
      <c r="C1051" s="132">
        <v>61031756.490000002</v>
      </c>
      <c r="D1051" s="309">
        <v>98.305520431408198</v>
      </c>
      <c r="E1051" s="132">
        <v>323.86</v>
      </c>
    </row>
    <row r="1052" spans="1:5" ht="26">
      <c r="A1052" s="314" t="s">
        <v>579</v>
      </c>
      <c r="B1052" s="132">
        <v>426074375</v>
      </c>
      <c r="C1052" s="132">
        <v>360978931.12</v>
      </c>
      <c r="D1052" s="309">
        <v>84.722046736558596</v>
      </c>
      <c r="E1052" s="132">
        <v>19758438.489999998</v>
      </c>
    </row>
    <row r="1053" spans="1:5">
      <c r="A1053" s="317" t="s">
        <v>580</v>
      </c>
      <c r="B1053" s="132">
        <v>423998000</v>
      </c>
      <c r="C1053" s="132">
        <v>359108761.47000003</v>
      </c>
      <c r="D1053" s="309">
        <v>84.695862119632594</v>
      </c>
      <c r="E1053" s="132">
        <v>19507986.079999998</v>
      </c>
    </row>
    <row r="1054" spans="1:5">
      <c r="A1054" s="317" t="s">
        <v>581</v>
      </c>
      <c r="B1054" s="132">
        <v>2076375</v>
      </c>
      <c r="C1054" s="132">
        <v>1870169.65</v>
      </c>
      <c r="D1054" s="309">
        <v>90.0689735717296</v>
      </c>
      <c r="E1054" s="132">
        <v>250452.41</v>
      </c>
    </row>
    <row r="1055" spans="1:5" ht="26">
      <c r="A1055" s="314" t="s">
        <v>582</v>
      </c>
      <c r="B1055" s="132">
        <v>202385</v>
      </c>
      <c r="C1055" s="132">
        <v>190468.68</v>
      </c>
      <c r="D1055" s="309">
        <v>94.112053758924802</v>
      </c>
      <c r="E1055" s="132">
        <v>53332.15</v>
      </c>
    </row>
    <row r="1056" spans="1:5" ht="26">
      <c r="A1056" s="317" t="s">
        <v>583</v>
      </c>
      <c r="B1056" s="132">
        <v>134636</v>
      </c>
      <c r="C1056" s="132">
        <v>124587.1</v>
      </c>
      <c r="D1056" s="309">
        <v>92.536245877774107</v>
      </c>
      <c r="E1056" s="132">
        <v>39687.15</v>
      </c>
    </row>
    <row r="1057" spans="1:5" ht="26">
      <c r="A1057" s="318" t="s">
        <v>584</v>
      </c>
      <c r="B1057" s="132">
        <v>15552</v>
      </c>
      <c r="C1057" s="132">
        <v>5505.21</v>
      </c>
      <c r="D1057" s="309">
        <v>35.398726851851798</v>
      </c>
      <c r="E1057" s="132">
        <v>432</v>
      </c>
    </row>
    <row r="1058" spans="1:5" ht="26">
      <c r="A1058" s="318" t="s">
        <v>613</v>
      </c>
      <c r="B1058" s="132">
        <v>119084</v>
      </c>
      <c r="C1058" s="132">
        <v>119081.89</v>
      </c>
      <c r="D1058" s="309">
        <v>99.998228141479998</v>
      </c>
      <c r="E1058" s="132">
        <v>39255.15</v>
      </c>
    </row>
    <row r="1059" spans="1:5" ht="39">
      <c r="A1059" s="324" t="s">
        <v>614</v>
      </c>
      <c r="B1059" s="132">
        <v>94857</v>
      </c>
      <c r="C1059" s="132">
        <v>94855.45</v>
      </c>
      <c r="D1059" s="309">
        <v>99.998365961394498</v>
      </c>
      <c r="E1059" s="132">
        <v>39255.15</v>
      </c>
    </row>
    <row r="1060" spans="1:5" ht="26">
      <c r="A1060" s="324" t="s">
        <v>632</v>
      </c>
      <c r="B1060" s="132">
        <v>24227</v>
      </c>
      <c r="C1060" s="132">
        <v>24226.44</v>
      </c>
      <c r="D1060" s="309">
        <v>99.997688529326794</v>
      </c>
      <c r="E1060" s="132">
        <v>0</v>
      </c>
    </row>
    <row r="1061" spans="1:5" ht="26">
      <c r="A1061" s="317" t="s">
        <v>588</v>
      </c>
      <c r="B1061" s="132">
        <v>67749</v>
      </c>
      <c r="C1061" s="132">
        <v>65881.58</v>
      </c>
      <c r="D1061" s="309">
        <v>97.243619832026994</v>
      </c>
      <c r="E1061" s="132">
        <v>13645</v>
      </c>
    </row>
    <row r="1062" spans="1:5" ht="52">
      <c r="A1062" s="318" t="s">
        <v>590</v>
      </c>
      <c r="B1062" s="132">
        <v>67749</v>
      </c>
      <c r="C1062" s="132">
        <v>65881.58</v>
      </c>
      <c r="D1062" s="309">
        <v>97.243619832026994</v>
      </c>
      <c r="E1062" s="132">
        <v>13645</v>
      </c>
    </row>
    <row r="1063" spans="1:5">
      <c r="A1063" s="313" t="s">
        <v>591</v>
      </c>
      <c r="B1063" s="132">
        <v>48867123</v>
      </c>
      <c r="C1063" s="132">
        <v>24561830.23</v>
      </c>
      <c r="D1063" s="309">
        <v>50.262484717997403</v>
      </c>
      <c r="E1063" s="132">
        <v>6713890.2000000002</v>
      </c>
    </row>
    <row r="1064" spans="1:5">
      <c r="A1064" s="314" t="s">
        <v>592</v>
      </c>
      <c r="B1064" s="132">
        <v>48867123</v>
      </c>
      <c r="C1064" s="132">
        <v>24561830.23</v>
      </c>
      <c r="D1064" s="309">
        <v>50.262484717997403</v>
      </c>
      <c r="E1064" s="132">
        <v>6713890.2000000002</v>
      </c>
    </row>
    <row r="1065" spans="1:5">
      <c r="A1065" s="308" t="s">
        <v>198</v>
      </c>
      <c r="B1065" s="132">
        <v>79370298</v>
      </c>
      <c r="C1065" s="132">
        <v>26361635.120000001</v>
      </c>
      <c r="D1065" s="309">
        <v>33.213476305708198</v>
      </c>
      <c r="E1065" s="132">
        <v>-223949589.16</v>
      </c>
    </row>
    <row r="1066" spans="1:5">
      <c r="A1066" s="308" t="s">
        <v>602</v>
      </c>
      <c r="B1066" s="132">
        <v>-79370298</v>
      </c>
      <c r="C1066" s="132">
        <v>-26361635.120000001</v>
      </c>
      <c r="D1066" s="309">
        <v>33.213476305708198</v>
      </c>
      <c r="E1066" s="132">
        <v>223949589.16</v>
      </c>
    </row>
    <row r="1067" spans="1:5">
      <c r="A1067" s="313" t="s">
        <v>604</v>
      </c>
      <c r="B1067" s="132">
        <v>-334457337</v>
      </c>
      <c r="C1067" s="132">
        <v>-598677.15</v>
      </c>
      <c r="D1067" s="309">
        <v>0.17899955652640001</v>
      </c>
      <c r="E1067" s="132">
        <v>-1541052.8</v>
      </c>
    </row>
    <row r="1068" spans="1:5">
      <c r="A1068" s="314" t="s">
        <v>633</v>
      </c>
      <c r="B1068" s="132">
        <v>0</v>
      </c>
      <c r="C1068" s="132">
        <v>-247722262.06</v>
      </c>
      <c r="D1068" s="309">
        <v>52.998054296853802</v>
      </c>
      <c r="E1068" s="132">
        <v>-52211126.68</v>
      </c>
    </row>
    <row r="1069" spans="1:5">
      <c r="A1069" s="314" t="s">
        <v>634</v>
      </c>
      <c r="B1069" s="132">
        <v>0</v>
      </c>
      <c r="C1069" s="132">
        <v>247123584.91</v>
      </c>
      <c r="D1069" s="309">
        <v>185.86266224831601</v>
      </c>
      <c r="E1069" s="132">
        <v>50670073.880000003</v>
      </c>
    </row>
    <row r="1070" spans="1:5">
      <c r="A1070" s="313" t="s">
        <v>605</v>
      </c>
      <c r="B1070" s="132">
        <v>334699954</v>
      </c>
      <c r="C1070" s="132">
        <v>-4030.74</v>
      </c>
      <c r="D1070" s="309">
        <v>-1.20428459933E-3</v>
      </c>
      <c r="E1070" s="132">
        <v>225490641.96000001</v>
      </c>
    </row>
    <row r="1071" spans="1:5" ht="39">
      <c r="A1071" s="314" t="s">
        <v>606</v>
      </c>
      <c r="B1071" s="132">
        <v>242617</v>
      </c>
      <c r="C1071" s="132">
        <v>-242616.98</v>
      </c>
      <c r="D1071" s="309">
        <v>-99.999991756554607</v>
      </c>
      <c r="E1071" s="132">
        <v>0</v>
      </c>
    </row>
    <row r="1072" spans="1:5" ht="26">
      <c r="A1072" s="314" t="s">
        <v>608</v>
      </c>
      <c r="B1072" s="132">
        <v>334457337</v>
      </c>
      <c r="C1072" s="132">
        <v>598677.15</v>
      </c>
      <c r="D1072" s="309">
        <v>0.17899955652640001</v>
      </c>
      <c r="E1072" s="132">
        <v>1541052.8</v>
      </c>
    </row>
    <row r="1073" spans="1:5">
      <c r="A1073" s="313" t="s">
        <v>609</v>
      </c>
      <c r="B1073" s="132">
        <v>-79612915</v>
      </c>
      <c r="C1073" s="132">
        <v>-25758927.23</v>
      </c>
      <c r="D1073" s="309">
        <v>32.355211751761601</v>
      </c>
      <c r="E1073" s="132">
        <v>0</v>
      </c>
    </row>
    <row r="1074" spans="1:5">
      <c r="A1074" s="308"/>
      <c r="B1074" s="132"/>
      <c r="C1074" s="132"/>
      <c r="D1074" s="309"/>
      <c r="E1074" s="132"/>
    </row>
    <row r="1075" spans="1:5" ht="26">
      <c r="A1075" s="310" t="s">
        <v>611</v>
      </c>
      <c r="B1075" s="311"/>
      <c r="C1075" s="311"/>
      <c r="D1075" s="312"/>
      <c r="E1075" s="311"/>
    </row>
    <row r="1076" spans="1:5">
      <c r="A1076" s="310" t="s">
        <v>546</v>
      </c>
      <c r="B1076" s="311">
        <v>435816346</v>
      </c>
      <c r="C1076" s="311">
        <v>431279492.72000003</v>
      </c>
      <c r="D1076" s="312">
        <v>98.95899882562</v>
      </c>
      <c r="E1076" s="311">
        <v>5498909.5499999998</v>
      </c>
    </row>
    <row r="1077" spans="1:5" ht="26">
      <c r="A1077" s="313" t="s">
        <v>549</v>
      </c>
      <c r="B1077" s="132">
        <v>5423479</v>
      </c>
      <c r="C1077" s="132">
        <v>2665748.9700000002</v>
      </c>
      <c r="D1077" s="309">
        <v>49.152010545260701</v>
      </c>
      <c r="E1077" s="132">
        <v>219151.5</v>
      </c>
    </row>
    <row r="1078" spans="1:5">
      <c r="A1078" s="314" t="s">
        <v>550</v>
      </c>
      <c r="B1078" s="132">
        <v>5114972</v>
      </c>
      <c r="C1078" s="132">
        <v>2357242.85</v>
      </c>
      <c r="D1078" s="309">
        <v>46.085156477884901</v>
      </c>
      <c r="E1078" s="132">
        <v>219151.5</v>
      </c>
    </row>
    <row r="1079" spans="1:5" ht="26">
      <c r="A1079" s="314" t="s">
        <v>551</v>
      </c>
      <c r="B1079" s="132">
        <v>308507</v>
      </c>
      <c r="C1079" s="132">
        <v>308506.12</v>
      </c>
      <c r="D1079" s="309">
        <v>99.999714755256804</v>
      </c>
      <c r="E1079" s="132">
        <v>0</v>
      </c>
    </row>
    <row r="1080" spans="1:5">
      <c r="A1080" s="313" t="s">
        <v>552</v>
      </c>
      <c r="B1080" s="132">
        <v>193737</v>
      </c>
      <c r="C1080" s="132">
        <v>165830.20000000001</v>
      </c>
      <c r="D1080" s="309">
        <v>85.595523828695605</v>
      </c>
      <c r="E1080" s="132">
        <v>-20352.5</v>
      </c>
    </row>
    <row r="1081" spans="1:5">
      <c r="A1081" s="314" t="s">
        <v>553</v>
      </c>
      <c r="B1081" s="132">
        <v>193737</v>
      </c>
      <c r="C1081" s="132">
        <v>165830.20000000001</v>
      </c>
      <c r="D1081" s="309">
        <v>85.595523828695605</v>
      </c>
      <c r="E1081" s="132">
        <v>-20352.5</v>
      </c>
    </row>
    <row r="1082" spans="1:5">
      <c r="A1082" s="317" t="s">
        <v>616</v>
      </c>
      <c r="B1082" s="132">
        <v>193737</v>
      </c>
      <c r="C1082" s="132">
        <v>165830.20000000001</v>
      </c>
      <c r="D1082" s="309">
        <v>85.595523828695605</v>
      </c>
      <c r="E1082" s="132">
        <v>-20352.5</v>
      </c>
    </row>
    <row r="1083" spans="1:5" ht="26">
      <c r="A1083" s="318" t="s">
        <v>617</v>
      </c>
      <c r="B1083" s="132">
        <v>193737</v>
      </c>
      <c r="C1083" s="132">
        <v>165830.20000000001</v>
      </c>
      <c r="D1083" s="309">
        <v>85.595523828695605</v>
      </c>
      <c r="E1083" s="132">
        <v>-20352.5</v>
      </c>
    </row>
    <row r="1084" spans="1:5" ht="39">
      <c r="A1084" s="324" t="s">
        <v>618</v>
      </c>
      <c r="B1084" s="132">
        <v>95731</v>
      </c>
      <c r="C1084" s="132">
        <v>67824.2</v>
      </c>
      <c r="D1084" s="309">
        <v>70.848732385538597</v>
      </c>
      <c r="E1084" s="132">
        <v>-27906.5</v>
      </c>
    </row>
    <row r="1085" spans="1:5" ht="26">
      <c r="A1085" s="324" t="s">
        <v>620</v>
      </c>
      <c r="B1085" s="132">
        <v>98006</v>
      </c>
      <c r="C1085" s="132">
        <v>98006</v>
      </c>
      <c r="D1085" s="309">
        <v>100</v>
      </c>
      <c r="E1085" s="132">
        <v>7554</v>
      </c>
    </row>
    <row r="1086" spans="1:5">
      <c r="A1086" s="313" t="s">
        <v>567</v>
      </c>
      <c r="B1086" s="132">
        <v>430199130</v>
      </c>
      <c r="C1086" s="132">
        <v>428447913.55000001</v>
      </c>
      <c r="D1086" s="309">
        <v>99.592928872264295</v>
      </c>
      <c r="E1086" s="132">
        <v>5300110.55</v>
      </c>
    </row>
    <row r="1087" spans="1:5" ht="26">
      <c r="A1087" s="314" t="s">
        <v>568</v>
      </c>
      <c r="B1087" s="132">
        <v>430199130</v>
      </c>
      <c r="C1087" s="132">
        <v>428447913.55000001</v>
      </c>
      <c r="D1087" s="309">
        <v>99.592928872264295</v>
      </c>
      <c r="E1087" s="132">
        <v>5300110.55</v>
      </c>
    </row>
    <row r="1088" spans="1:5">
      <c r="A1088" s="310" t="s">
        <v>570</v>
      </c>
      <c r="B1088" s="311">
        <v>436855923</v>
      </c>
      <c r="C1088" s="311">
        <v>431203369.14999998</v>
      </c>
      <c r="D1088" s="312">
        <v>98.706082817606699</v>
      </c>
      <c r="E1088" s="311">
        <v>78742188.489999995</v>
      </c>
    </row>
    <row r="1089" spans="1:5">
      <c r="A1089" s="313" t="s">
        <v>571</v>
      </c>
      <c r="B1089" s="132">
        <v>339105589</v>
      </c>
      <c r="C1089" s="132">
        <v>337275899.29000002</v>
      </c>
      <c r="D1089" s="309">
        <v>99.460436581008395</v>
      </c>
      <c r="E1089" s="132">
        <v>56021460.649999999</v>
      </c>
    </row>
    <row r="1090" spans="1:5">
      <c r="A1090" s="314" t="s">
        <v>572</v>
      </c>
      <c r="B1090" s="132">
        <v>24667302</v>
      </c>
      <c r="C1090" s="132">
        <v>24017724.550000001</v>
      </c>
      <c r="D1090" s="309">
        <v>97.366645732070694</v>
      </c>
      <c r="E1090" s="132">
        <v>2543369.2999999998</v>
      </c>
    </row>
    <row r="1091" spans="1:5">
      <c r="A1091" s="317" t="s">
        <v>573</v>
      </c>
      <c r="B1091" s="132">
        <v>20358832</v>
      </c>
      <c r="C1091" s="132">
        <v>20222056.030000001</v>
      </c>
      <c r="D1091" s="309">
        <v>99.328173787179907</v>
      </c>
      <c r="E1091" s="132">
        <v>2307387.86</v>
      </c>
    </row>
    <row r="1092" spans="1:5">
      <c r="A1092" s="317" t="s">
        <v>574</v>
      </c>
      <c r="B1092" s="132">
        <v>4308470</v>
      </c>
      <c r="C1092" s="132">
        <v>3795668.52</v>
      </c>
      <c r="D1092" s="309">
        <v>88.097828695569405</v>
      </c>
      <c r="E1092" s="132">
        <v>235981.44</v>
      </c>
    </row>
    <row r="1093" spans="1:5" ht="26">
      <c r="A1093" s="314" t="s">
        <v>576</v>
      </c>
      <c r="B1093" s="132">
        <v>283293567</v>
      </c>
      <c r="C1093" s="132">
        <v>282282148.76999998</v>
      </c>
      <c r="D1093" s="309">
        <v>99.642978751437695</v>
      </c>
      <c r="E1093" s="132">
        <v>50846797.130000003</v>
      </c>
    </row>
    <row r="1094" spans="1:5">
      <c r="A1094" s="317" t="s">
        <v>577</v>
      </c>
      <c r="B1094" s="132">
        <v>283293567</v>
      </c>
      <c r="C1094" s="132">
        <v>282282148.76999998</v>
      </c>
      <c r="D1094" s="309">
        <v>99.642978751437695</v>
      </c>
      <c r="E1094" s="132">
        <v>50846797.130000003</v>
      </c>
    </row>
    <row r="1095" spans="1:5" ht="26">
      <c r="A1095" s="314" t="s">
        <v>579</v>
      </c>
      <c r="B1095" s="132">
        <v>1147623</v>
      </c>
      <c r="C1095" s="132">
        <v>1039699.38</v>
      </c>
      <c r="D1095" s="309">
        <v>90.595899524495394</v>
      </c>
      <c r="E1095" s="132">
        <v>125353</v>
      </c>
    </row>
    <row r="1096" spans="1:5">
      <c r="A1096" s="317" t="s">
        <v>581</v>
      </c>
      <c r="B1096" s="132">
        <v>1147623</v>
      </c>
      <c r="C1096" s="132">
        <v>1039699.38</v>
      </c>
      <c r="D1096" s="309">
        <v>90.595899524495394</v>
      </c>
      <c r="E1096" s="132">
        <v>125353</v>
      </c>
    </row>
    <row r="1097" spans="1:5" ht="26">
      <c r="A1097" s="314" t="s">
        <v>582</v>
      </c>
      <c r="B1097" s="132">
        <v>29997097</v>
      </c>
      <c r="C1097" s="132">
        <v>29936326.59</v>
      </c>
      <c r="D1097" s="309">
        <v>99.797412362936299</v>
      </c>
      <c r="E1097" s="132">
        <v>2505941.2200000002</v>
      </c>
    </row>
    <row r="1098" spans="1:5" ht="26">
      <c r="A1098" s="317" t="s">
        <v>583</v>
      </c>
      <c r="B1098" s="132">
        <v>12062</v>
      </c>
      <c r="C1098" s="132">
        <v>12060.94</v>
      </c>
      <c r="D1098" s="309">
        <v>99.991212070966697</v>
      </c>
      <c r="E1098" s="132">
        <v>0</v>
      </c>
    </row>
    <row r="1099" spans="1:5" ht="26">
      <c r="A1099" s="318" t="s">
        <v>613</v>
      </c>
      <c r="B1099" s="132">
        <v>12062</v>
      </c>
      <c r="C1099" s="132">
        <v>12060.94</v>
      </c>
      <c r="D1099" s="309">
        <v>99.991212070966697</v>
      </c>
      <c r="E1099" s="132">
        <v>0</v>
      </c>
    </row>
    <row r="1100" spans="1:5" ht="39">
      <c r="A1100" s="324" t="s">
        <v>627</v>
      </c>
      <c r="B1100" s="132">
        <v>12062</v>
      </c>
      <c r="C1100" s="132">
        <v>12060.94</v>
      </c>
      <c r="D1100" s="309">
        <v>99.991212070966697</v>
      </c>
      <c r="E1100" s="132">
        <v>0</v>
      </c>
    </row>
    <row r="1101" spans="1:5" ht="52">
      <c r="A1101" s="317" t="s">
        <v>585</v>
      </c>
      <c r="B1101" s="132">
        <v>29676528</v>
      </c>
      <c r="C1101" s="132">
        <v>29615759.530000001</v>
      </c>
      <c r="D1101" s="309">
        <v>99.795230526967302</v>
      </c>
      <c r="E1101" s="132">
        <v>2505941.2200000002</v>
      </c>
    </row>
    <row r="1102" spans="1:5" ht="52">
      <c r="A1102" s="318" t="s">
        <v>586</v>
      </c>
      <c r="B1102" s="132">
        <v>3953696</v>
      </c>
      <c r="C1102" s="132">
        <v>3948924.33</v>
      </c>
      <c r="D1102" s="309">
        <v>99.879311155941195</v>
      </c>
      <c r="E1102" s="132">
        <v>55993.66</v>
      </c>
    </row>
    <row r="1103" spans="1:5" ht="78">
      <c r="A1103" s="318" t="s">
        <v>587</v>
      </c>
      <c r="B1103" s="132">
        <v>25722832</v>
      </c>
      <c r="C1103" s="132">
        <v>25666835.199999999</v>
      </c>
      <c r="D1103" s="309">
        <v>99.782307018138596</v>
      </c>
      <c r="E1103" s="132">
        <v>2449947.56</v>
      </c>
    </row>
    <row r="1104" spans="1:5" ht="26">
      <c r="A1104" s="317" t="s">
        <v>628</v>
      </c>
      <c r="B1104" s="132">
        <v>308507</v>
      </c>
      <c r="C1104" s="132">
        <v>308506.12</v>
      </c>
      <c r="D1104" s="309">
        <v>99.999714755256804</v>
      </c>
      <c r="E1104" s="132">
        <v>0</v>
      </c>
    </row>
    <row r="1105" spans="1:5">
      <c r="A1105" s="313" t="s">
        <v>591</v>
      </c>
      <c r="B1105" s="132">
        <v>97750334</v>
      </c>
      <c r="C1105" s="132">
        <v>93927469.859999999</v>
      </c>
      <c r="D1105" s="309">
        <v>96.089154907644598</v>
      </c>
      <c r="E1105" s="132">
        <v>22720727.84</v>
      </c>
    </row>
    <row r="1106" spans="1:5">
      <c r="A1106" s="314" t="s">
        <v>592</v>
      </c>
      <c r="B1106" s="132">
        <v>12302128</v>
      </c>
      <c r="C1106" s="132">
        <v>8492760.7100000009</v>
      </c>
      <c r="D1106" s="309">
        <v>69.034891443171503</v>
      </c>
      <c r="E1106" s="132">
        <v>2398663.71</v>
      </c>
    </row>
    <row r="1107" spans="1:5">
      <c r="A1107" s="314" t="s">
        <v>593</v>
      </c>
      <c r="B1107" s="132">
        <v>85448206</v>
      </c>
      <c r="C1107" s="132">
        <v>85434709.150000006</v>
      </c>
      <c r="D1107" s="309">
        <v>99.984204642049505</v>
      </c>
      <c r="E1107" s="132">
        <v>20322064.129999999</v>
      </c>
    </row>
    <row r="1108" spans="1:5" ht="52">
      <c r="A1108" s="317" t="s">
        <v>596</v>
      </c>
      <c r="B1108" s="132">
        <v>85448206</v>
      </c>
      <c r="C1108" s="132">
        <v>85434709.150000006</v>
      </c>
      <c r="D1108" s="309">
        <v>99.984204642049505</v>
      </c>
      <c r="E1108" s="132">
        <v>20322064.129999999</v>
      </c>
    </row>
    <row r="1109" spans="1:5" ht="52">
      <c r="A1109" s="318" t="s">
        <v>597</v>
      </c>
      <c r="B1109" s="132">
        <v>79437578</v>
      </c>
      <c r="C1109" s="132">
        <v>79425184.769999996</v>
      </c>
      <c r="D1109" s="309">
        <v>99.9843987816446</v>
      </c>
      <c r="E1109" s="132">
        <v>20044694.48</v>
      </c>
    </row>
    <row r="1110" spans="1:5" ht="78">
      <c r="A1110" s="318" t="s">
        <v>598</v>
      </c>
      <c r="B1110" s="132">
        <v>6010628</v>
      </c>
      <c r="C1110" s="132">
        <v>6009524.3799999999</v>
      </c>
      <c r="D1110" s="309">
        <v>99.981638857037893</v>
      </c>
      <c r="E1110" s="132">
        <v>277369.65000000002</v>
      </c>
    </row>
    <row r="1111" spans="1:5">
      <c r="A1111" s="308" t="s">
        <v>198</v>
      </c>
      <c r="B1111" s="132">
        <v>-1039577</v>
      </c>
      <c r="C1111" s="132">
        <v>76123.570000000007</v>
      </c>
      <c r="D1111" s="309">
        <v>-7.3225523458098802</v>
      </c>
      <c r="E1111" s="132">
        <v>-73243278.939999998</v>
      </c>
    </row>
    <row r="1112" spans="1:5">
      <c r="A1112" s="308" t="s">
        <v>602</v>
      </c>
      <c r="B1112" s="132">
        <v>1039577</v>
      </c>
      <c r="C1112" s="132">
        <v>-76123.570000000007</v>
      </c>
      <c r="D1112" s="309">
        <v>-7.3225523458098802</v>
      </c>
      <c r="E1112" s="132">
        <v>73243278.939999998</v>
      </c>
    </row>
    <row r="1113" spans="1:5">
      <c r="A1113" s="313" t="s">
        <v>605</v>
      </c>
      <c r="B1113" s="132">
        <v>1039577</v>
      </c>
      <c r="C1113" s="132">
        <v>-76123.570000000007</v>
      </c>
      <c r="D1113" s="309">
        <v>-7.3225523458098802</v>
      </c>
      <c r="E1113" s="132">
        <v>73243278.939999998</v>
      </c>
    </row>
    <row r="1114" spans="1:5" ht="39">
      <c r="A1114" s="314" t="s">
        <v>607</v>
      </c>
      <c r="B1114" s="132">
        <v>1039577</v>
      </c>
      <c r="C1114" s="132">
        <v>-1039574.97</v>
      </c>
      <c r="D1114" s="309">
        <v>-99.999804728269297</v>
      </c>
      <c r="E1114" s="132">
        <v>0</v>
      </c>
    </row>
    <row r="1115" spans="1:5">
      <c r="A1115" s="308"/>
      <c r="B1115" s="132"/>
      <c r="C1115" s="132"/>
      <c r="D1115" s="309"/>
      <c r="E1115" s="132"/>
    </row>
    <row r="1116" spans="1:5">
      <c r="A1116" s="323" t="s">
        <v>635</v>
      </c>
      <c r="B1116" s="132"/>
      <c r="C1116" s="132"/>
      <c r="D1116" s="309"/>
      <c r="E1116" s="132"/>
    </row>
    <row r="1117" spans="1:5">
      <c r="A1117" s="310" t="s">
        <v>546</v>
      </c>
      <c r="B1117" s="311">
        <v>943015684</v>
      </c>
      <c r="C1117" s="311">
        <v>894199370.05999994</v>
      </c>
      <c r="D1117" s="312">
        <v>94.823382604525193</v>
      </c>
      <c r="E1117" s="311">
        <v>-19009207.559999999</v>
      </c>
    </row>
    <row r="1118" spans="1:5" ht="26">
      <c r="A1118" s="313" t="s">
        <v>548</v>
      </c>
      <c r="B1118" s="132">
        <v>6652815</v>
      </c>
      <c r="C1118" s="132">
        <v>5740867.6200000001</v>
      </c>
      <c r="D1118" s="309">
        <v>86.292308143244597</v>
      </c>
      <c r="E1118" s="132">
        <v>192369.22</v>
      </c>
    </row>
    <row r="1119" spans="1:5" ht="26">
      <c r="A1119" s="313" t="s">
        <v>549</v>
      </c>
      <c r="B1119" s="132">
        <v>35946479</v>
      </c>
      <c r="C1119" s="132">
        <v>25011161.420000002</v>
      </c>
      <c r="D1119" s="309">
        <v>69.578890939499203</v>
      </c>
      <c r="E1119" s="132">
        <v>10973180.720000001</v>
      </c>
    </row>
    <row r="1120" spans="1:5">
      <c r="A1120" s="314" t="s">
        <v>550</v>
      </c>
      <c r="B1120" s="132">
        <v>17634165</v>
      </c>
      <c r="C1120" s="132">
        <v>14822341.52</v>
      </c>
      <c r="D1120" s="309">
        <v>84.054683167589701</v>
      </c>
      <c r="E1120" s="132">
        <v>5705947.6299999999</v>
      </c>
    </row>
    <row r="1121" spans="1:5" ht="26">
      <c r="A1121" s="314" t="s">
        <v>551</v>
      </c>
      <c r="B1121" s="132">
        <v>18312314</v>
      </c>
      <c r="C1121" s="132">
        <v>10188819.9</v>
      </c>
      <c r="D1121" s="309">
        <v>55.639172089338402</v>
      </c>
      <c r="E1121" s="132">
        <v>5267233.09</v>
      </c>
    </row>
    <row r="1122" spans="1:5">
      <c r="A1122" s="313" t="s">
        <v>552</v>
      </c>
      <c r="B1122" s="132">
        <v>1225743</v>
      </c>
      <c r="C1122" s="132">
        <v>1207225.1599999999</v>
      </c>
      <c r="D1122" s="309">
        <v>98.489255904377998</v>
      </c>
      <c r="E1122" s="132">
        <v>1029905.64</v>
      </c>
    </row>
    <row r="1123" spans="1:5">
      <c r="A1123" s="314" t="s">
        <v>553</v>
      </c>
      <c r="B1123" s="132">
        <v>1200817</v>
      </c>
      <c r="C1123" s="132">
        <v>1182299.1599999999</v>
      </c>
      <c r="D1123" s="309">
        <v>98.457896582076998</v>
      </c>
      <c r="E1123" s="132">
        <v>1004979.64</v>
      </c>
    </row>
    <row r="1124" spans="1:5">
      <c r="A1124" s="317" t="s">
        <v>616</v>
      </c>
      <c r="B1124" s="132">
        <v>1200817</v>
      </c>
      <c r="C1124" s="132">
        <v>1182299.1599999999</v>
      </c>
      <c r="D1124" s="309">
        <v>98.457896582076998</v>
      </c>
      <c r="E1124" s="132">
        <v>1004979.64</v>
      </c>
    </row>
    <row r="1125" spans="1:5" ht="26">
      <c r="A1125" s="318" t="s">
        <v>617</v>
      </c>
      <c r="B1125" s="132">
        <v>1200817</v>
      </c>
      <c r="C1125" s="132">
        <v>1182299.1599999999</v>
      </c>
      <c r="D1125" s="309">
        <v>98.457896582076998</v>
      </c>
      <c r="E1125" s="132">
        <v>1004979.64</v>
      </c>
    </row>
    <row r="1126" spans="1:5" ht="39">
      <c r="A1126" s="324" t="s">
        <v>618</v>
      </c>
      <c r="B1126" s="132">
        <v>183378</v>
      </c>
      <c r="C1126" s="132">
        <v>173612.02</v>
      </c>
      <c r="D1126" s="309">
        <v>94.674399328163702</v>
      </c>
      <c r="E1126" s="132">
        <v>98186.28</v>
      </c>
    </row>
    <row r="1127" spans="1:5" ht="26">
      <c r="A1127" s="324" t="s">
        <v>620</v>
      </c>
      <c r="B1127" s="132">
        <v>100157</v>
      </c>
      <c r="C1127" s="132">
        <v>91405.7</v>
      </c>
      <c r="D1127" s="309">
        <v>91.262418003734098</v>
      </c>
      <c r="E1127" s="132">
        <v>13738.36</v>
      </c>
    </row>
    <row r="1128" spans="1:5" ht="26">
      <c r="A1128" s="324" t="s">
        <v>622</v>
      </c>
      <c r="B1128" s="132">
        <v>917282</v>
      </c>
      <c r="C1128" s="132">
        <v>917281.44</v>
      </c>
      <c r="D1128" s="309">
        <v>99.999938950072107</v>
      </c>
      <c r="E1128" s="132">
        <v>893055</v>
      </c>
    </row>
    <row r="1129" spans="1:5" ht="26">
      <c r="A1129" s="314" t="s">
        <v>561</v>
      </c>
      <c r="B1129" s="132">
        <v>24926</v>
      </c>
      <c r="C1129" s="132">
        <v>24926</v>
      </c>
      <c r="D1129" s="309">
        <v>100</v>
      </c>
      <c r="E1129" s="132">
        <v>24926</v>
      </c>
    </row>
    <row r="1130" spans="1:5" ht="39">
      <c r="A1130" s="317" t="s">
        <v>562</v>
      </c>
      <c r="B1130" s="132">
        <v>24926</v>
      </c>
      <c r="C1130" s="132">
        <v>24926</v>
      </c>
      <c r="D1130" s="309">
        <v>100</v>
      </c>
      <c r="E1130" s="132">
        <v>24926</v>
      </c>
    </row>
    <row r="1131" spans="1:5" ht="65">
      <c r="A1131" s="318" t="s">
        <v>564</v>
      </c>
      <c r="B1131" s="132">
        <v>24926</v>
      </c>
      <c r="C1131" s="132">
        <v>24926</v>
      </c>
      <c r="D1131" s="309">
        <v>100</v>
      </c>
      <c r="E1131" s="132">
        <v>24926</v>
      </c>
    </row>
    <row r="1132" spans="1:5">
      <c r="A1132" s="313" t="s">
        <v>567</v>
      </c>
      <c r="B1132" s="132">
        <v>899190647</v>
      </c>
      <c r="C1132" s="132">
        <v>862240115.86000001</v>
      </c>
      <c r="D1132" s="309">
        <v>95.890690004029807</v>
      </c>
      <c r="E1132" s="132">
        <v>-31204663.140000001</v>
      </c>
    </row>
    <row r="1133" spans="1:5" ht="26">
      <c r="A1133" s="314" t="s">
        <v>568</v>
      </c>
      <c r="B1133" s="132">
        <v>899190647</v>
      </c>
      <c r="C1133" s="132">
        <v>862240115.86000001</v>
      </c>
      <c r="D1133" s="309">
        <v>95.890690004029807</v>
      </c>
      <c r="E1133" s="132">
        <v>-31204663.140000001</v>
      </c>
    </row>
    <row r="1134" spans="1:5">
      <c r="A1134" s="310" t="s">
        <v>570</v>
      </c>
      <c r="B1134" s="311">
        <v>946245013</v>
      </c>
      <c r="C1134" s="311">
        <v>894035070.37</v>
      </c>
      <c r="D1134" s="312">
        <v>94.482407630929302</v>
      </c>
      <c r="E1134" s="311">
        <v>99709395.060000002</v>
      </c>
    </row>
    <row r="1135" spans="1:5">
      <c r="A1135" s="313" t="s">
        <v>571</v>
      </c>
      <c r="B1135" s="132">
        <v>799488495</v>
      </c>
      <c r="C1135" s="132">
        <v>782153576.28999996</v>
      </c>
      <c r="D1135" s="309">
        <v>97.831748822101602</v>
      </c>
      <c r="E1135" s="132">
        <v>78361970.689999998</v>
      </c>
    </row>
    <row r="1136" spans="1:5">
      <c r="A1136" s="314" t="s">
        <v>572</v>
      </c>
      <c r="B1136" s="132">
        <v>565475275</v>
      </c>
      <c r="C1136" s="132">
        <v>556718342.11000001</v>
      </c>
      <c r="D1136" s="309">
        <v>98.451403044987202</v>
      </c>
      <c r="E1136" s="132">
        <v>65434728.799999997</v>
      </c>
    </row>
    <row r="1137" spans="1:5">
      <c r="A1137" s="317" t="s">
        <v>573</v>
      </c>
      <c r="B1137" s="132">
        <v>389370293</v>
      </c>
      <c r="C1137" s="132">
        <v>387091173.13</v>
      </c>
      <c r="D1137" s="309">
        <v>99.414665188645998</v>
      </c>
      <c r="E1137" s="132">
        <v>39765342.93</v>
      </c>
    </row>
    <row r="1138" spans="1:5">
      <c r="A1138" s="317" t="s">
        <v>574</v>
      </c>
      <c r="B1138" s="132">
        <v>176104982</v>
      </c>
      <c r="C1138" s="132">
        <v>169627168.97999999</v>
      </c>
      <c r="D1138" s="309">
        <v>96.321618533199697</v>
      </c>
      <c r="E1138" s="132">
        <v>25669385.870000001</v>
      </c>
    </row>
    <row r="1139" spans="1:5" ht="26">
      <c r="A1139" s="314" t="s">
        <v>576</v>
      </c>
      <c r="B1139" s="132">
        <v>204046812</v>
      </c>
      <c r="C1139" s="132">
        <v>203654968.25999999</v>
      </c>
      <c r="D1139" s="309">
        <v>99.807963801953406</v>
      </c>
      <c r="E1139" s="132">
        <v>1470697.17</v>
      </c>
    </row>
    <row r="1140" spans="1:5">
      <c r="A1140" s="317" t="s">
        <v>577</v>
      </c>
      <c r="B1140" s="132">
        <v>203521898</v>
      </c>
      <c r="C1140" s="132">
        <v>203162430.72999999</v>
      </c>
      <c r="D1140" s="309">
        <v>99.823376612771199</v>
      </c>
      <c r="E1140" s="132">
        <v>1393836.65</v>
      </c>
    </row>
    <row r="1141" spans="1:5">
      <c r="A1141" s="317" t="s">
        <v>578</v>
      </c>
      <c r="B1141" s="132">
        <v>524914</v>
      </c>
      <c r="C1141" s="132">
        <v>492537.53</v>
      </c>
      <c r="D1141" s="309">
        <v>93.832042963228304</v>
      </c>
      <c r="E1141" s="132">
        <v>76860.52</v>
      </c>
    </row>
    <row r="1142" spans="1:5" ht="26">
      <c r="A1142" s="314" t="s">
        <v>579</v>
      </c>
      <c r="B1142" s="132">
        <v>6426339</v>
      </c>
      <c r="C1142" s="132">
        <v>6416430.4400000004</v>
      </c>
      <c r="D1142" s="309">
        <v>99.845813300543298</v>
      </c>
      <c r="E1142" s="132">
        <v>5733149.6399999997</v>
      </c>
    </row>
    <row r="1143" spans="1:5">
      <c r="A1143" s="317" t="s">
        <v>581</v>
      </c>
      <c r="B1143" s="132">
        <v>6426339</v>
      </c>
      <c r="C1143" s="132">
        <v>6416430.4400000004</v>
      </c>
      <c r="D1143" s="309">
        <v>99.845813300543298</v>
      </c>
      <c r="E1143" s="132">
        <v>5733149.6399999997</v>
      </c>
    </row>
    <row r="1144" spans="1:5" ht="26">
      <c r="A1144" s="314" t="s">
        <v>582</v>
      </c>
      <c r="B1144" s="132">
        <v>23540069</v>
      </c>
      <c r="C1144" s="132">
        <v>15363835.48</v>
      </c>
      <c r="D1144" s="309">
        <v>65.266739362573702</v>
      </c>
      <c r="E1144" s="132">
        <v>5723395.0800000001</v>
      </c>
    </row>
    <row r="1145" spans="1:5" ht="26">
      <c r="A1145" s="317" t="s">
        <v>583</v>
      </c>
      <c r="B1145" s="132">
        <v>3647284</v>
      </c>
      <c r="C1145" s="132">
        <v>3626846.15</v>
      </c>
      <c r="D1145" s="309">
        <v>99.439641936301101</v>
      </c>
      <c r="E1145" s="132">
        <v>57030</v>
      </c>
    </row>
    <row r="1146" spans="1:5" ht="26">
      <c r="A1146" s="318" t="s">
        <v>584</v>
      </c>
      <c r="B1146" s="132">
        <v>7776</v>
      </c>
      <c r="C1146" s="132">
        <v>2222.71</v>
      </c>
      <c r="D1146" s="309">
        <v>28.584233539094701</v>
      </c>
      <c r="E1146" s="132">
        <v>216</v>
      </c>
    </row>
    <row r="1147" spans="1:5" ht="26">
      <c r="A1147" s="318" t="s">
        <v>613</v>
      </c>
      <c r="B1147" s="132">
        <v>3639508</v>
      </c>
      <c r="C1147" s="132">
        <v>3624623.44</v>
      </c>
      <c r="D1147" s="309">
        <v>99.591028237882696</v>
      </c>
      <c r="E1147" s="132">
        <v>56814</v>
      </c>
    </row>
    <row r="1148" spans="1:5" ht="39">
      <c r="A1148" s="324" t="s">
        <v>614</v>
      </c>
      <c r="B1148" s="132">
        <v>2359123</v>
      </c>
      <c r="C1148" s="132">
        <v>2344239.23</v>
      </c>
      <c r="D1148" s="309">
        <v>99.369097329812803</v>
      </c>
      <c r="E1148" s="132">
        <v>56814</v>
      </c>
    </row>
    <row r="1149" spans="1:5" ht="39">
      <c r="A1149" s="324" t="s">
        <v>627</v>
      </c>
      <c r="B1149" s="132">
        <v>1080384</v>
      </c>
      <c r="C1149" s="132">
        <v>1080384</v>
      </c>
      <c r="D1149" s="309">
        <v>100</v>
      </c>
      <c r="E1149" s="132">
        <v>0</v>
      </c>
    </row>
    <row r="1150" spans="1:5" ht="26">
      <c r="A1150" s="324" t="s">
        <v>632</v>
      </c>
      <c r="B1150" s="132">
        <v>200001</v>
      </c>
      <c r="C1150" s="132">
        <v>200000.21</v>
      </c>
      <c r="D1150" s="309">
        <v>99.999605001974999</v>
      </c>
      <c r="E1150" s="132">
        <v>0</v>
      </c>
    </row>
    <row r="1151" spans="1:5" ht="52">
      <c r="A1151" s="317" t="s">
        <v>585</v>
      </c>
      <c r="B1151" s="132">
        <v>58500</v>
      </c>
      <c r="C1151" s="132">
        <v>58500</v>
      </c>
      <c r="D1151" s="309">
        <v>100</v>
      </c>
      <c r="E1151" s="132">
        <v>0</v>
      </c>
    </row>
    <row r="1152" spans="1:5" ht="52">
      <c r="A1152" s="318" t="s">
        <v>586</v>
      </c>
      <c r="B1152" s="132">
        <v>58500</v>
      </c>
      <c r="C1152" s="132">
        <v>58500</v>
      </c>
      <c r="D1152" s="309">
        <v>100</v>
      </c>
      <c r="E1152" s="132">
        <v>0</v>
      </c>
    </row>
    <row r="1153" spans="1:5" ht="26">
      <c r="A1153" s="317" t="s">
        <v>588</v>
      </c>
      <c r="B1153" s="132">
        <v>1521971</v>
      </c>
      <c r="C1153" s="132">
        <v>1489669.43</v>
      </c>
      <c r="D1153" s="309">
        <v>97.877648785686503</v>
      </c>
      <c r="E1153" s="132">
        <v>399131.99</v>
      </c>
    </row>
    <row r="1154" spans="1:5" ht="52">
      <c r="A1154" s="318" t="s">
        <v>590</v>
      </c>
      <c r="B1154" s="132">
        <v>1521971</v>
      </c>
      <c r="C1154" s="132">
        <v>1489669.43</v>
      </c>
      <c r="D1154" s="309">
        <v>97.877648785686503</v>
      </c>
      <c r="E1154" s="132">
        <v>399131.99</v>
      </c>
    </row>
    <row r="1155" spans="1:5" ht="26">
      <c r="A1155" s="317" t="s">
        <v>628</v>
      </c>
      <c r="B1155" s="132">
        <v>18312314</v>
      </c>
      <c r="C1155" s="132">
        <v>10188819.9</v>
      </c>
      <c r="D1155" s="309">
        <v>55.639172089338402</v>
      </c>
      <c r="E1155" s="132">
        <v>5267233.09</v>
      </c>
    </row>
    <row r="1156" spans="1:5">
      <c r="A1156" s="313" t="s">
        <v>591</v>
      </c>
      <c r="B1156" s="132">
        <v>146756518</v>
      </c>
      <c r="C1156" s="132">
        <v>111881494.08</v>
      </c>
      <c r="D1156" s="309">
        <v>76.236132885082498</v>
      </c>
      <c r="E1156" s="132">
        <v>21347424.370000001</v>
      </c>
    </row>
    <row r="1157" spans="1:5">
      <c r="A1157" s="314" t="s">
        <v>592</v>
      </c>
      <c r="B1157" s="132">
        <v>146756518</v>
      </c>
      <c r="C1157" s="132">
        <v>111881494.08</v>
      </c>
      <c r="D1157" s="309">
        <v>76.236132885082498</v>
      </c>
      <c r="E1157" s="132">
        <v>21347424.370000001</v>
      </c>
    </row>
    <row r="1158" spans="1:5">
      <c r="A1158" s="308" t="s">
        <v>198</v>
      </c>
      <c r="B1158" s="132">
        <v>-3229329</v>
      </c>
      <c r="C1158" s="132">
        <v>164299.69</v>
      </c>
      <c r="D1158" s="309">
        <v>-5.0877346346563002</v>
      </c>
      <c r="E1158" s="132">
        <v>-118718602.62</v>
      </c>
    </row>
    <row r="1159" spans="1:5">
      <c r="A1159" s="308" t="s">
        <v>602</v>
      </c>
      <c r="B1159" s="132">
        <v>3229329</v>
      </c>
      <c r="C1159" s="132">
        <v>-164299.69</v>
      </c>
      <c r="D1159" s="309">
        <v>-5.0877346346563002</v>
      </c>
      <c r="E1159" s="132">
        <v>118718602.62</v>
      </c>
    </row>
    <row r="1160" spans="1:5">
      <c r="A1160" s="313" t="s">
        <v>605</v>
      </c>
      <c r="B1160" s="132">
        <v>3229329</v>
      </c>
      <c r="C1160" s="132">
        <v>-164299.69</v>
      </c>
      <c r="D1160" s="309">
        <v>-5.0877346346563002</v>
      </c>
      <c r="E1160" s="132">
        <v>118718602.62</v>
      </c>
    </row>
    <row r="1161" spans="1:5" ht="39">
      <c r="A1161" s="314" t="s">
        <v>606</v>
      </c>
      <c r="B1161" s="132">
        <v>1321010</v>
      </c>
      <c r="C1161" s="132">
        <v>-2213924.35</v>
      </c>
      <c r="D1161" s="309">
        <v>-167.59330739358501</v>
      </c>
      <c r="E1161" s="132">
        <v>0</v>
      </c>
    </row>
    <row r="1162" spans="1:5" ht="39">
      <c r="A1162" s="314" t="s">
        <v>607</v>
      </c>
      <c r="B1162" s="132">
        <v>1908319</v>
      </c>
      <c r="C1162" s="132">
        <v>-2003393.69</v>
      </c>
      <c r="D1162" s="309">
        <v>-104.982117245597</v>
      </c>
      <c r="E1162" s="132">
        <v>-81892.83</v>
      </c>
    </row>
    <row r="1163" spans="1:5">
      <c r="A1163" s="308"/>
      <c r="B1163" s="132"/>
      <c r="C1163" s="132"/>
      <c r="D1163" s="309"/>
      <c r="E1163" s="132"/>
    </row>
    <row r="1164" spans="1:5">
      <c r="A1164" s="310" t="s">
        <v>610</v>
      </c>
      <c r="B1164" s="311"/>
      <c r="C1164" s="311"/>
      <c r="D1164" s="312"/>
      <c r="E1164" s="311"/>
    </row>
    <row r="1165" spans="1:5">
      <c r="A1165" s="310" t="s">
        <v>546</v>
      </c>
      <c r="B1165" s="311">
        <v>810671329</v>
      </c>
      <c r="C1165" s="311">
        <v>777913583.17999995</v>
      </c>
      <c r="D1165" s="312">
        <v>95.959182883597506</v>
      </c>
      <c r="E1165" s="311">
        <v>-24882108.399999999</v>
      </c>
    </row>
    <row r="1166" spans="1:5" ht="26">
      <c r="A1166" s="313" t="s">
        <v>548</v>
      </c>
      <c r="B1166" s="132">
        <v>6652815</v>
      </c>
      <c r="C1166" s="132">
        <v>5740867.6200000001</v>
      </c>
      <c r="D1166" s="309">
        <v>86.292308143244597</v>
      </c>
      <c r="E1166" s="132">
        <v>192369.22</v>
      </c>
    </row>
    <row r="1167" spans="1:5">
      <c r="A1167" s="313" t="s">
        <v>552</v>
      </c>
      <c r="B1167" s="132">
        <v>1119598</v>
      </c>
      <c r="C1167" s="132">
        <v>1113503.46</v>
      </c>
      <c r="D1167" s="309">
        <v>99.455649259823602</v>
      </c>
      <c r="E1167" s="132">
        <v>1019358.28</v>
      </c>
    </row>
    <row r="1168" spans="1:5">
      <c r="A1168" s="314" t="s">
        <v>553</v>
      </c>
      <c r="B1168" s="132">
        <v>1094672</v>
      </c>
      <c r="C1168" s="132">
        <v>1088577.46</v>
      </c>
      <c r="D1168" s="309">
        <v>99.443254235058504</v>
      </c>
      <c r="E1168" s="132">
        <v>994432.28</v>
      </c>
    </row>
    <row r="1169" spans="1:5">
      <c r="A1169" s="317" t="s">
        <v>616</v>
      </c>
      <c r="B1169" s="132">
        <v>1094672</v>
      </c>
      <c r="C1169" s="132">
        <v>1088577.46</v>
      </c>
      <c r="D1169" s="309">
        <v>99.443254235058504</v>
      </c>
      <c r="E1169" s="132">
        <v>994432.28</v>
      </c>
    </row>
    <row r="1170" spans="1:5" ht="26">
      <c r="A1170" s="318" t="s">
        <v>617</v>
      </c>
      <c r="B1170" s="132">
        <v>1094672</v>
      </c>
      <c r="C1170" s="132">
        <v>1088577.46</v>
      </c>
      <c r="D1170" s="309">
        <v>99.443254235058504</v>
      </c>
      <c r="E1170" s="132">
        <v>994432.28</v>
      </c>
    </row>
    <row r="1171" spans="1:5" ht="39">
      <c r="A1171" s="324" t="s">
        <v>618</v>
      </c>
      <c r="B1171" s="132">
        <v>177390</v>
      </c>
      <c r="C1171" s="132">
        <v>171296.02</v>
      </c>
      <c r="D1171" s="309">
        <v>96.5646428772761</v>
      </c>
      <c r="E1171" s="132">
        <v>101377.28</v>
      </c>
    </row>
    <row r="1172" spans="1:5" ht="26">
      <c r="A1172" s="324" t="s">
        <v>622</v>
      </c>
      <c r="B1172" s="132">
        <v>917282</v>
      </c>
      <c r="C1172" s="132">
        <v>917281.44</v>
      </c>
      <c r="D1172" s="309">
        <v>99.999938950072107</v>
      </c>
      <c r="E1172" s="132">
        <v>893055</v>
      </c>
    </row>
    <row r="1173" spans="1:5" ht="26">
      <c r="A1173" s="314" t="s">
        <v>561</v>
      </c>
      <c r="B1173" s="132">
        <v>24926</v>
      </c>
      <c r="C1173" s="132">
        <v>24926</v>
      </c>
      <c r="D1173" s="309">
        <v>100</v>
      </c>
      <c r="E1173" s="132">
        <v>24926</v>
      </c>
    </row>
    <row r="1174" spans="1:5" ht="39">
      <c r="A1174" s="317" t="s">
        <v>562</v>
      </c>
      <c r="B1174" s="132">
        <v>24926</v>
      </c>
      <c r="C1174" s="132">
        <v>24926</v>
      </c>
      <c r="D1174" s="309">
        <v>100</v>
      </c>
      <c r="E1174" s="132">
        <v>24926</v>
      </c>
    </row>
    <row r="1175" spans="1:5" ht="65">
      <c r="A1175" s="318" t="s">
        <v>564</v>
      </c>
      <c r="B1175" s="132">
        <v>24926</v>
      </c>
      <c r="C1175" s="132">
        <v>24926</v>
      </c>
      <c r="D1175" s="309">
        <v>100</v>
      </c>
      <c r="E1175" s="132">
        <v>24926</v>
      </c>
    </row>
    <row r="1176" spans="1:5">
      <c r="A1176" s="313" t="s">
        <v>567</v>
      </c>
      <c r="B1176" s="132">
        <v>802898916</v>
      </c>
      <c r="C1176" s="132">
        <v>771059212.10000002</v>
      </c>
      <c r="D1176" s="309">
        <v>96.034406914057897</v>
      </c>
      <c r="E1176" s="132">
        <v>-26093835.899999999</v>
      </c>
    </row>
    <row r="1177" spans="1:5" ht="26">
      <c r="A1177" s="314" t="s">
        <v>568</v>
      </c>
      <c r="B1177" s="132">
        <v>802898916</v>
      </c>
      <c r="C1177" s="132">
        <v>771059212.10000002</v>
      </c>
      <c r="D1177" s="309">
        <v>96.034406914057897</v>
      </c>
      <c r="E1177" s="132">
        <v>-26093835.899999999</v>
      </c>
    </row>
    <row r="1178" spans="1:5">
      <c r="A1178" s="310" t="s">
        <v>570</v>
      </c>
      <c r="B1178" s="311">
        <v>811992339</v>
      </c>
      <c r="C1178" s="311">
        <v>778038429.02999997</v>
      </c>
      <c r="D1178" s="312">
        <v>95.818444541999597</v>
      </c>
      <c r="E1178" s="311">
        <v>76602625.709999993</v>
      </c>
    </row>
    <row r="1179" spans="1:5">
      <c r="A1179" s="313" t="s">
        <v>571</v>
      </c>
      <c r="B1179" s="132">
        <v>712140080</v>
      </c>
      <c r="C1179" s="132">
        <v>708742351.23000002</v>
      </c>
      <c r="D1179" s="309">
        <v>99.522884771490496</v>
      </c>
      <c r="E1179" s="132">
        <v>64112423.07</v>
      </c>
    </row>
    <row r="1180" spans="1:5">
      <c r="A1180" s="314" t="s">
        <v>572</v>
      </c>
      <c r="B1180" s="132">
        <v>540165688</v>
      </c>
      <c r="C1180" s="132">
        <v>537169138.04999995</v>
      </c>
      <c r="D1180" s="309">
        <v>99.445253555238807</v>
      </c>
      <c r="E1180" s="132">
        <v>62264383.539999999</v>
      </c>
    </row>
    <row r="1181" spans="1:5">
      <c r="A1181" s="317" t="s">
        <v>573</v>
      </c>
      <c r="B1181" s="132">
        <v>383883863</v>
      </c>
      <c r="C1181" s="132">
        <v>382160704.88</v>
      </c>
      <c r="D1181" s="309">
        <v>99.551125148493199</v>
      </c>
      <c r="E1181" s="132">
        <v>38821020.009999998</v>
      </c>
    </row>
    <row r="1182" spans="1:5">
      <c r="A1182" s="317" t="s">
        <v>574</v>
      </c>
      <c r="B1182" s="132">
        <v>156281825</v>
      </c>
      <c r="C1182" s="132">
        <v>155008433.16999999</v>
      </c>
      <c r="D1182" s="309">
        <v>99.185195188244094</v>
      </c>
      <c r="E1182" s="132">
        <v>23443363.530000001</v>
      </c>
    </row>
    <row r="1183" spans="1:5" ht="26">
      <c r="A1183" s="314" t="s">
        <v>576</v>
      </c>
      <c r="B1183" s="132">
        <v>167743251</v>
      </c>
      <c r="C1183" s="132">
        <v>167385125.25</v>
      </c>
      <c r="D1183" s="309">
        <v>99.786503631076002</v>
      </c>
      <c r="E1183" s="132">
        <v>1331265.68</v>
      </c>
    </row>
    <row r="1184" spans="1:5">
      <c r="A1184" s="317" t="s">
        <v>577</v>
      </c>
      <c r="B1184" s="132">
        <v>167324185</v>
      </c>
      <c r="C1184" s="132">
        <v>166970342.15000001</v>
      </c>
      <c r="D1184" s="309">
        <v>99.788528568060897</v>
      </c>
      <c r="E1184" s="132">
        <v>1262273.4099999999</v>
      </c>
    </row>
    <row r="1185" spans="1:5">
      <c r="A1185" s="317" t="s">
        <v>578</v>
      </c>
      <c r="B1185" s="132">
        <v>419066</v>
      </c>
      <c r="C1185" s="132">
        <v>414783.1</v>
      </c>
      <c r="D1185" s="309">
        <v>98.977989147294196</v>
      </c>
      <c r="E1185" s="132">
        <v>68992.27</v>
      </c>
    </row>
    <row r="1186" spans="1:5" ht="26">
      <c r="A1186" s="314" t="s">
        <v>579</v>
      </c>
      <c r="B1186" s="132">
        <v>175190</v>
      </c>
      <c r="C1186" s="132">
        <v>174020.51</v>
      </c>
      <c r="D1186" s="309">
        <v>99.332444774245104</v>
      </c>
      <c r="E1186" s="132">
        <v>58594</v>
      </c>
    </row>
    <row r="1187" spans="1:5">
      <c r="A1187" s="317" t="s">
        <v>581</v>
      </c>
      <c r="B1187" s="132">
        <v>175190</v>
      </c>
      <c r="C1187" s="132">
        <v>174020.51</v>
      </c>
      <c r="D1187" s="309">
        <v>99.332444774245104</v>
      </c>
      <c r="E1187" s="132">
        <v>58594</v>
      </c>
    </row>
    <row r="1188" spans="1:5" ht="26">
      <c r="A1188" s="314" t="s">
        <v>582</v>
      </c>
      <c r="B1188" s="132">
        <v>4055951</v>
      </c>
      <c r="C1188" s="132">
        <v>4014067.42</v>
      </c>
      <c r="D1188" s="309">
        <v>98.967354881752797</v>
      </c>
      <c r="E1188" s="132">
        <v>458179.85</v>
      </c>
    </row>
    <row r="1189" spans="1:5" ht="26">
      <c r="A1189" s="317" t="s">
        <v>583</v>
      </c>
      <c r="B1189" s="132">
        <v>2537230</v>
      </c>
      <c r="C1189" s="132">
        <v>2527646.9300000002</v>
      </c>
      <c r="D1189" s="309">
        <v>99.622301880397103</v>
      </c>
      <c r="E1189" s="132">
        <v>62296.800000000003</v>
      </c>
    </row>
    <row r="1190" spans="1:5" ht="26">
      <c r="A1190" s="318" t="s">
        <v>584</v>
      </c>
      <c r="B1190" s="132">
        <v>7776</v>
      </c>
      <c r="C1190" s="132">
        <v>2222.71</v>
      </c>
      <c r="D1190" s="309">
        <v>28.584233539094701</v>
      </c>
      <c r="E1190" s="132">
        <v>216</v>
      </c>
    </row>
    <row r="1191" spans="1:5" ht="26">
      <c r="A1191" s="318" t="s">
        <v>613</v>
      </c>
      <c r="B1191" s="132">
        <v>2529454</v>
      </c>
      <c r="C1191" s="132">
        <v>2525424.2200000002</v>
      </c>
      <c r="D1191" s="309">
        <v>99.840685776456098</v>
      </c>
      <c r="E1191" s="132">
        <v>62080.800000000003</v>
      </c>
    </row>
    <row r="1192" spans="1:5" ht="39">
      <c r="A1192" s="324" t="s">
        <v>614</v>
      </c>
      <c r="B1192" s="132">
        <v>2329453</v>
      </c>
      <c r="C1192" s="132">
        <v>2325424.0099999998</v>
      </c>
      <c r="D1192" s="309">
        <v>99.827041369797996</v>
      </c>
      <c r="E1192" s="132">
        <v>62080.800000000003</v>
      </c>
    </row>
    <row r="1193" spans="1:5" ht="26">
      <c r="A1193" s="324" t="s">
        <v>632</v>
      </c>
      <c r="B1193" s="132">
        <v>200001</v>
      </c>
      <c r="C1193" s="132">
        <v>200000.21</v>
      </c>
      <c r="D1193" s="309">
        <v>99.999605001974999</v>
      </c>
      <c r="E1193" s="132">
        <v>0</v>
      </c>
    </row>
    <row r="1194" spans="1:5" ht="26">
      <c r="A1194" s="317" t="s">
        <v>588</v>
      </c>
      <c r="B1194" s="132">
        <v>1518721</v>
      </c>
      <c r="C1194" s="132">
        <v>1486420.49</v>
      </c>
      <c r="D1194" s="309">
        <v>97.873176837615304</v>
      </c>
      <c r="E1194" s="132">
        <v>395883.05</v>
      </c>
    </row>
    <row r="1195" spans="1:5" ht="52">
      <c r="A1195" s="318" t="s">
        <v>590</v>
      </c>
      <c r="B1195" s="132">
        <v>1518721</v>
      </c>
      <c r="C1195" s="132">
        <v>1486420.49</v>
      </c>
      <c r="D1195" s="309">
        <v>97.873176837615304</v>
      </c>
      <c r="E1195" s="132">
        <v>395883.05</v>
      </c>
    </row>
    <row r="1196" spans="1:5">
      <c r="A1196" s="313" t="s">
        <v>591</v>
      </c>
      <c r="B1196" s="132">
        <v>99852259</v>
      </c>
      <c r="C1196" s="132">
        <v>69296077.799999997</v>
      </c>
      <c r="D1196" s="309">
        <v>69.398607997441502</v>
      </c>
      <c r="E1196" s="132">
        <v>12490202.640000001</v>
      </c>
    </row>
    <row r="1197" spans="1:5">
      <c r="A1197" s="314" t="s">
        <v>592</v>
      </c>
      <c r="B1197" s="132">
        <v>99852259</v>
      </c>
      <c r="C1197" s="132">
        <v>69296077.799999997</v>
      </c>
      <c r="D1197" s="309">
        <v>69.398607997441502</v>
      </c>
      <c r="E1197" s="132">
        <v>12490202.640000001</v>
      </c>
    </row>
    <row r="1198" spans="1:5">
      <c r="A1198" s="308" t="s">
        <v>198</v>
      </c>
      <c r="B1198" s="132">
        <v>-1321010</v>
      </c>
      <c r="C1198" s="132">
        <v>-124845.85</v>
      </c>
      <c r="D1198" s="309">
        <v>9.4507876549004202</v>
      </c>
      <c r="E1198" s="132">
        <v>-101484734.11</v>
      </c>
    </row>
    <row r="1199" spans="1:5">
      <c r="A1199" s="308" t="s">
        <v>602</v>
      </c>
      <c r="B1199" s="132">
        <v>1321010</v>
      </c>
      <c r="C1199" s="132">
        <v>124845.85</v>
      </c>
      <c r="D1199" s="309">
        <v>9.4507876549004202</v>
      </c>
      <c r="E1199" s="132">
        <v>101484734.11</v>
      </c>
    </row>
    <row r="1200" spans="1:5">
      <c r="A1200" s="313" t="s">
        <v>605</v>
      </c>
      <c r="B1200" s="132">
        <v>1321010</v>
      </c>
      <c r="C1200" s="132">
        <v>124845.85</v>
      </c>
      <c r="D1200" s="309">
        <v>9.4507876549004202</v>
      </c>
      <c r="E1200" s="132">
        <v>101484734.11</v>
      </c>
    </row>
    <row r="1201" spans="1:5" ht="39">
      <c r="A1201" s="314" t="s">
        <v>606</v>
      </c>
      <c r="B1201" s="132">
        <v>1321010</v>
      </c>
      <c r="C1201" s="132">
        <v>-2213924.35</v>
      </c>
      <c r="D1201" s="309">
        <v>-167.59330739358501</v>
      </c>
      <c r="E1201" s="132">
        <v>0</v>
      </c>
    </row>
    <row r="1202" spans="1:5">
      <c r="A1202" s="308"/>
      <c r="B1202" s="132"/>
      <c r="C1202" s="132"/>
      <c r="D1202" s="309"/>
      <c r="E1202" s="132"/>
    </row>
    <row r="1203" spans="1:5" ht="26">
      <c r="A1203" s="310" t="s">
        <v>611</v>
      </c>
      <c r="B1203" s="311"/>
      <c r="C1203" s="311"/>
      <c r="D1203" s="312"/>
      <c r="E1203" s="311"/>
    </row>
    <row r="1204" spans="1:5">
      <c r="A1204" s="310" t="s">
        <v>546</v>
      </c>
      <c r="B1204" s="311">
        <v>132344355</v>
      </c>
      <c r="C1204" s="311">
        <v>116285786.88</v>
      </c>
      <c r="D1204" s="312">
        <v>87.866072474341607</v>
      </c>
      <c r="E1204" s="311">
        <v>5872900.8399999999</v>
      </c>
    </row>
    <row r="1205" spans="1:5" ht="26">
      <c r="A1205" s="313" t="s">
        <v>549</v>
      </c>
      <c r="B1205" s="132">
        <v>35946479</v>
      </c>
      <c r="C1205" s="132">
        <v>25011161.420000002</v>
      </c>
      <c r="D1205" s="309">
        <v>69.578890939499203</v>
      </c>
      <c r="E1205" s="132">
        <v>10973180.720000001</v>
      </c>
    </row>
    <row r="1206" spans="1:5">
      <c r="A1206" s="314" t="s">
        <v>550</v>
      </c>
      <c r="B1206" s="132">
        <v>17634165</v>
      </c>
      <c r="C1206" s="132">
        <v>14822341.52</v>
      </c>
      <c r="D1206" s="309">
        <v>84.054683167589701</v>
      </c>
      <c r="E1206" s="132">
        <v>5705947.6299999999</v>
      </c>
    </row>
    <row r="1207" spans="1:5" ht="26">
      <c r="A1207" s="314" t="s">
        <v>551</v>
      </c>
      <c r="B1207" s="132">
        <v>18312314</v>
      </c>
      <c r="C1207" s="132">
        <v>10188819.9</v>
      </c>
      <c r="D1207" s="309">
        <v>55.639172089338402</v>
      </c>
      <c r="E1207" s="132">
        <v>5267233.09</v>
      </c>
    </row>
    <row r="1208" spans="1:5">
      <c r="A1208" s="313" t="s">
        <v>552</v>
      </c>
      <c r="B1208" s="132">
        <v>106145</v>
      </c>
      <c r="C1208" s="132">
        <v>93721.7</v>
      </c>
      <c r="D1208" s="309">
        <v>88.295915964011499</v>
      </c>
      <c r="E1208" s="132">
        <v>10547.36</v>
      </c>
    </row>
    <row r="1209" spans="1:5">
      <c r="A1209" s="314" t="s">
        <v>553</v>
      </c>
      <c r="B1209" s="132">
        <v>106145</v>
      </c>
      <c r="C1209" s="132">
        <v>93721.7</v>
      </c>
      <c r="D1209" s="309">
        <v>88.295915964011499</v>
      </c>
      <c r="E1209" s="132">
        <v>10547.36</v>
      </c>
    </row>
    <row r="1210" spans="1:5">
      <c r="A1210" s="317" t="s">
        <v>616</v>
      </c>
      <c r="B1210" s="132">
        <v>106145</v>
      </c>
      <c r="C1210" s="132">
        <v>93721.7</v>
      </c>
      <c r="D1210" s="309">
        <v>88.295915964011499</v>
      </c>
      <c r="E1210" s="132">
        <v>10547.36</v>
      </c>
    </row>
    <row r="1211" spans="1:5" ht="26">
      <c r="A1211" s="318" t="s">
        <v>617</v>
      </c>
      <c r="B1211" s="132">
        <v>106145</v>
      </c>
      <c r="C1211" s="132">
        <v>93721.7</v>
      </c>
      <c r="D1211" s="309">
        <v>88.295915964011499</v>
      </c>
      <c r="E1211" s="132">
        <v>10547.36</v>
      </c>
    </row>
    <row r="1212" spans="1:5" ht="39">
      <c r="A1212" s="324" t="s">
        <v>618</v>
      </c>
      <c r="B1212" s="132">
        <v>5988</v>
      </c>
      <c r="C1212" s="132">
        <v>2316</v>
      </c>
      <c r="D1212" s="309">
        <v>38.6773547094188</v>
      </c>
      <c r="E1212" s="132">
        <v>-3191</v>
      </c>
    </row>
    <row r="1213" spans="1:5" ht="26">
      <c r="A1213" s="324" t="s">
        <v>620</v>
      </c>
      <c r="B1213" s="132">
        <v>100157</v>
      </c>
      <c r="C1213" s="132">
        <v>91405.7</v>
      </c>
      <c r="D1213" s="309">
        <v>91.262418003734098</v>
      </c>
      <c r="E1213" s="132">
        <v>13738.36</v>
      </c>
    </row>
    <row r="1214" spans="1:5">
      <c r="A1214" s="313" t="s">
        <v>567</v>
      </c>
      <c r="B1214" s="132">
        <v>96291731</v>
      </c>
      <c r="C1214" s="132">
        <v>91180903.760000005</v>
      </c>
      <c r="D1214" s="309">
        <v>94.692350852016602</v>
      </c>
      <c r="E1214" s="132">
        <v>-5110827.24</v>
      </c>
    </row>
    <row r="1215" spans="1:5" ht="26">
      <c r="A1215" s="314" t="s">
        <v>568</v>
      </c>
      <c r="B1215" s="132">
        <v>96291731</v>
      </c>
      <c r="C1215" s="132">
        <v>91180903.760000005</v>
      </c>
      <c r="D1215" s="309">
        <v>94.692350852016602</v>
      </c>
      <c r="E1215" s="132">
        <v>-5110827.24</v>
      </c>
    </row>
    <row r="1216" spans="1:5">
      <c r="A1216" s="310" t="s">
        <v>570</v>
      </c>
      <c r="B1216" s="311">
        <v>134252674</v>
      </c>
      <c r="C1216" s="311">
        <v>115996641.34</v>
      </c>
      <c r="D1216" s="312">
        <v>86.401736281245306</v>
      </c>
      <c r="E1216" s="311">
        <v>23106769.350000001</v>
      </c>
    </row>
    <row r="1217" spans="1:5">
      <c r="A1217" s="313" t="s">
        <v>571</v>
      </c>
      <c r="B1217" s="132">
        <v>87348415</v>
      </c>
      <c r="C1217" s="132">
        <v>73411225.060000002</v>
      </c>
      <c r="D1217" s="309">
        <v>84.044140995575006</v>
      </c>
      <c r="E1217" s="132">
        <v>14249547.619999999</v>
      </c>
    </row>
    <row r="1218" spans="1:5">
      <c r="A1218" s="314" t="s">
        <v>572</v>
      </c>
      <c r="B1218" s="132">
        <v>25309587</v>
      </c>
      <c r="C1218" s="132">
        <v>19549204.059999999</v>
      </c>
      <c r="D1218" s="309">
        <v>77.240312376492</v>
      </c>
      <c r="E1218" s="132">
        <v>3170345.26</v>
      </c>
    </row>
    <row r="1219" spans="1:5">
      <c r="A1219" s="317" t="s">
        <v>573</v>
      </c>
      <c r="B1219" s="132">
        <v>5486430</v>
      </c>
      <c r="C1219" s="132">
        <v>4930468.25</v>
      </c>
      <c r="D1219" s="309">
        <v>89.866602690638501</v>
      </c>
      <c r="E1219" s="132">
        <v>944322.92</v>
      </c>
    </row>
    <row r="1220" spans="1:5">
      <c r="A1220" s="317" t="s">
        <v>574</v>
      </c>
      <c r="B1220" s="132">
        <v>19823157</v>
      </c>
      <c r="C1220" s="132">
        <v>14618735.810000001</v>
      </c>
      <c r="D1220" s="309">
        <v>73.745750033660102</v>
      </c>
      <c r="E1220" s="132">
        <v>2226022.34</v>
      </c>
    </row>
    <row r="1221" spans="1:5" ht="26">
      <c r="A1221" s="314" t="s">
        <v>576</v>
      </c>
      <c r="B1221" s="132">
        <v>36303561</v>
      </c>
      <c r="C1221" s="132">
        <v>36269843.009999998</v>
      </c>
      <c r="D1221" s="309">
        <v>99.907122086453199</v>
      </c>
      <c r="E1221" s="132">
        <v>139431.49</v>
      </c>
    </row>
    <row r="1222" spans="1:5">
      <c r="A1222" s="317" t="s">
        <v>577</v>
      </c>
      <c r="B1222" s="132">
        <v>36197713</v>
      </c>
      <c r="C1222" s="132">
        <v>36192088.579999998</v>
      </c>
      <c r="D1222" s="309">
        <v>99.984461946532406</v>
      </c>
      <c r="E1222" s="132">
        <v>131563.24</v>
      </c>
    </row>
    <row r="1223" spans="1:5">
      <c r="A1223" s="317" t="s">
        <v>578</v>
      </c>
      <c r="B1223" s="132">
        <v>105848</v>
      </c>
      <c r="C1223" s="132">
        <v>77754.429999999993</v>
      </c>
      <c r="D1223" s="309">
        <v>73.458572670244095</v>
      </c>
      <c r="E1223" s="132">
        <v>7868.25</v>
      </c>
    </row>
    <row r="1224" spans="1:5" ht="26">
      <c r="A1224" s="314" t="s">
        <v>579</v>
      </c>
      <c r="B1224" s="132">
        <v>6251149</v>
      </c>
      <c r="C1224" s="132">
        <v>6242409.9299999997</v>
      </c>
      <c r="D1224" s="309">
        <v>99.860200580725206</v>
      </c>
      <c r="E1224" s="132">
        <v>5674555.6399999997</v>
      </c>
    </row>
    <row r="1225" spans="1:5">
      <c r="A1225" s="317" t="s">
        <v>581</v>
      </c>
      <c r="B1225" s="132">
        <v>6251149</v>
      </c>
      <c r="C1225" s="132">
        <v>6242409.9299999997</v>
      </c>
      <c r="D1225" s="309">
        <v>99.860200580725206</v>
      </c>
      <c r="E1225" s="132">
        <v>5674555.6399999997</v>
      </c>
    </row>
    <row r="1226" spans="1:5" ht="26">
      <c r="A1226" s="314" t="s">
        <v>582</v>
      </c>
      <c r="B1226" s="132">
        <v>19484118</v>
      </c>
      <c r="C1226" s="132">
        <v>11349768.060000001</v>
      </c>
      <c r="D1226" s="309">
        <v>58.251382279659801</v>
      </c>
      <c r="E1226" s="132">
        <v>5265215.2300000004</v>
      </c>
    </row>
    <row r="1227" spans="1:5" ht="26">
      <c r="A1227" s="317" t="s">
        <v>583</v>
      </c>
      <c r="B1227" s="132">
        <v>1110054</v>
      </c>
      <c r="C1227" s="132">
        <v>1099199.22</v>
      </c>
      <c r="D1227" s="309">
        <v>99.022139463485601</v>
      </c>
      <c r="E1227" s="132">
        <v>-5266.8</v>
      </c>
    </row>
    <row r="1228" spans="1:5" ht="26">
      <c r="A1228" s="318" t="s">
        <v>613</v>
      </c>
      <c r="B1228" s="132">
        <v>1110054</v>
      </c>
      <c r="C1228" s="132">
        <v>1099199.22</v>
      </c>
      <c r="D1228" s="309">
        <v>99.022139463485601</v>
      </c>
      <c r="E1228" s="132">
        <v>-5266.8</v>
      </c>
    </row>
    <row r="1229" spans="1:5" ht="39">
      <c r="A1229" s="324" t="s">
        <v>614</v>
      </c>
      <c r="B1229" s="132">
        <v>29670</v>
      </c>
      <c r="C1229" s="132">
        <v>18815.22</v>
      </c>
      <c r="D1229" s="309">
        <v>63.414964610717902</v>
      </c>
      <c r="E1229" s="132">
        <v>-5266.8</v>
      </c>
    </row>
    <row r="1230" spans="1:5" ht="39">
      <c r="A1230" s="324" t="s">
        <v>627</v>
      </c>
      <c r="B1230" s="132">
        <v>1080384</v>
      </c>
      <c r="C1230" s="132">
        <v>1080384</v>
      </c>
      <c r="D1230" s="309">
        <v>100</v>
      </c>
      <c r="E1230" s="132">
        <v>0</v>
      </c>
    </row>
    <row r="1231" spans="1:5" ht="52">
      <c r="A1231" s="317" t="s">
        <v>585</v>
      </c>
      <c r="B1231" s="132">
        <v>58500</v>
      </c>
      <c r="C1231" s="132">
        <v>58500</v>
      </c>
      <c r="D1231" s="309">
        <v>100</v>
      </c>
      <c r="E1231" s="132">
        <v>0</v>
      </c>
    </row>
    <row r="1232" spans="1:5" ht="52">
      <c r="A1232" s="318" t="s">
        <v>586</v>
      </c>
      <c r="B1232" s="132">
        <v>58500</v>
      </c>
      <c r="C1232" s="132">
        <v>58500</v>
      </c>
      <c r="D1232" s="309">
        <v>100</v>
      </c>
      <c r="E1232" s="132">
        <v>0</v>
      </c>
    </row>
    <row r="1233" spans="1:5" ht="26">
      <c r="A1233" s="317" t="s">
        <v>588</v>
      </c>
      <c r="B1233" s="132">
        <v>3250</v>
      </c>
      <c r="C1233" s="132">
        <v>3248.94</v>
      </c>
      <c r="D1233" s="309">
        <v>99.967384615384603</v>
      </c>
      <c r="E1233" s="132">
        <v>3248.94</v>
      </c>
    </row>
    <row r="1234" spans="1:5" ht="52">
      <c r="A1234" s="318" t="s">
        <v>590</v>
      </c>
      <c r="B1234" s="132">
        <v>3250</v>
      </c>
      <c r="C1234" s="132">
        <v>3248.94</v>
      </c>
      <c r="D1234" s="309">
        <v>99.967384615384603</v>
      </c>
      <c r="E1234" s="132">
        <v>3248.94</v>
      </c>
    </row>
    <row r="1235" spans="1:5" ht="26">
      <c r="A1235" s="317" t="s">
        <v>628</v>
      </c>
      <c r="B1235" s="132">
        <v>18312314</v>
      </c>
      <c r="C1235" s="132">
        <v>10188819.9</v>
      </c>
      <c r="D1235" s="309">
        <v>55.639172089338402</v>
      </c>
      <c r="E1235" s="132">
        <v>5267233.09</v>
      </c>
    </row>
    <row r="1236" spans="1:5">
      <c r="A1236" s="313" t="s">
        <v>591</v>
      </c>
      <c r="B1236" s="132">
        <v>46904259</v>
      </c>
      <c r="C1236" s="132">
        <v>42585416.280000001</v>
      </c>
      <c r="D1236" s="309">
        <v>90.792216288930206</v>
      </c>
      <c r="E1236" s="132">
        <v>8857221.7300000004</v>
      </c>
    </row>
    <row r="1237" spans="1:5">
      <c r="A1237" s="314" t="s">
        <v>592</v>
      </c>
      <c r="B1237" s="132">
        <v>46904259</v>
      </c>
      <c r="C1237" s="132">
        <v>42585416.280000001</v>
      </c>
      <c r="D1237" s="309">
        <v>90.792216288930206</v>
      </c>
      <c r="E1237" s="132">
        <v>8857221.7300000004</v>
      </c>
    </row>
    <row r="1238" spans="1:5">
      <c r="A1238" s="308" t="s">
        <v>198</v>
      </c>
      <c r="B1238" s="132">
        <v>-1908319</v>
      </c>
      <c r="C1238" s="132">
        <v>289145.53999999998</v>
      </c>
      <c r="D1238" s="309">
        <v>-15.151845157963599</v>
      </c>
      <c r="E1238" s="132">
        <v>-17233868.510000002</v>
      </c>
    </row>
    <row r="1239" spans="1:5">
      <c r="A1239" s="308" t="s">
        <v>602</v>
      </c>
      <c r="B1239" s="132">
        <v>1908319</v>
      </c>
      <c r="C1239" s="132">
        <v>-289145.53999999998</v>
      </c>
      <c r="D1239" s="309">
        <v>-15.151845157963599</v>
      </c>
      <c r="E1239" s="132">
        <v>17233868.510000002</v>
      </c>
    </row>
    <row r="1240" spans="1:5">
      <c r="A1240" s="313" t="s">
        <v>605</v>
      </c>
      <c r="B1240" s="132">
        <v>1908319</v>
      </c>
      <c r="C1240" s="132">
        <v>-289145.53999999998</v>
      </c>
      <c r="D1240" s="309">
        <v>-15.151845157963599</v>
      </c>
      <c r="E1240" s="132">
        <v>17233868.510000002</v>
      </c>
    </row>
    <row r="1241" spans="1:5" ht="39">
      <c r="A1241" s="314" t="s">
        <v>607</v>
      </c>
      <c r="B1241" s="132">
        <v>1908319</v>
      </c>
      <c r="C1241" s="132">
        <v>-2003393.69</v>
      </c>
      <c r="D1241" s="309">
        <v>-104.982117245597</v>
      </c>
      <c r="E1241" s="132">
        <v>-81892.83</v>
      </c>
    </row>
    <row r="1242" spans="1:5">
      <c r="A1242" s="308"/>
      <c r="B1242" s="132"/>
      <c r="C1242" s="132"/>
      <c r="D1242" s="309"/>
      <c r="E1242" s="132"/>
    </row>
    <row r="1243" spans="1:5">
      <c r="A1243" s="323" t="s">
        <v>636</v>
      </c>
      <c r="B1243" s="132"/>
      <c r="C1243" s="132"/>
      <c r="D1243" s="309"/>
      <c r="E1243" s="132"/>
    </row>
    <row r="1244" spans="1:5">
      <c r="A1244" s="310" t="s">
        <v>546</v>
      </c>
      <c r="B1244" s="311">
        <v>579399295</v>
      </c>
      <c r="C1244" s="311">
        <v>574136787.32000005</v>
      </c>
      <c r="D1244" s="312">
        <v>99.091730396392705</v>
      </c>
      <c r="E1244" s="311">
        <v>9642831.7599999998</v>
      </c>
    </row>
    <row r="1245" spans="1:5" ht="26">
      <c r="A1245" s="313" t="s">
        <v>548</v>
      </c>
      <c r="B1245" s="132">
        <v>7733055</v>
      </c>
      <c r="C1245" s="132">
        <v>7240731.2199999997</v>
      </c>
      <c r="D1245" s="309">
        <v>93.633515085564497</v>
      </c>
      <c r="E1245" s="132">
        <v>584960.25</v>
      </c>
    </row>
    <row r="1246" spans="1:5" ht="26">
      <c r="A1246" s="313" t="s">
        <v>549</v>
      </c>
      <c r="B1246" s="132">
        <v>47316193</v>
      </c>
      <c r="C1246" s="132">
        <v>50031018.969999999</v>
      </c>
      <c r="D1246" s="309">
        <v>105.737625531285</v>
      </c>
      <c r="E1246" s="132">
        <v>4858178.5999999996</v>
      </c>
    </row>
    <row r="1247" spans="1:5">
      <c r="A1247" s="314" t="s">
        <v>550</v>
      </c>
      <c r="B1247" s="132">
        <v>47316193</v>
      </c>
      <c r="C1247" s="132">
        <v>50031018.969999999</v>
      </c>
      <c r="D1247" s="309">
        <v>105.737625531285</v>
      </c>
      <c r="E1247" s="132">
        <v>4858178.5999999996</v>
      </c>
    </row>
    <row r="1248" spans="1:5">
      <c r="A1248" s="313" t="s">
        <v>552</v>
      </c>
      <c r="B1248" s="132">
        <v>15342037</v>
      </c>
      <c r="C1248" s="132">
        <v>14547812.15</v>
      </c>
      <c r="D1248" s="309">
        <v>94.823211220257093</v>
      </c>
      <c r="E1248" s="132">
        <v>3957353.93</v>
      </c>
    </row>
    <row r="1249" spans="1:5">
      <c r="A1249" s="314" t="s">
        <v>553</v>
      </c>
      <c r="B1249" s="132">
        <v>12824367</v>
      </c>
      <c r="C1249" s="132">
        <v>12696573.08</v>
      </c>
      <c r="D1249" s="309">
        <v>99.003506995705905</v>
      </c>
      <c r="E1249" s="132">
        <v>3870451.15</v>
      </c>
    </row>
    <row r="1250" spans="1:5">
      <c r="A1250" s="317" t="s">
        <v>616</v>
      </c>
      <c r="B1250" s="132">
        <v>12824367</v>
      </c>
      <c r="C1250" s="132">
        <v>12696573.08</v>
      </c>
      <c r="D1250" s="309">
        <v>99.003506995705905</v>
      </c>
      <c r="E1250" s="132">
        <v>3870451.15</v>
      </c>
    </row>
    <row r="1251" spans="1:5" ht="26">
      <c r="A1251" s="318" t="s">
        <v>617</v>
      </c>
      <c r="B1251" s="132">
        <v>12824367</v>
      </c>
      <c r="C1251" s="132">
        <v>12696573.08</v>
      </c>
      <c r="D1251" s="309">
        <v>99.003506995705905</v>
      </c>
      <c r="E1251" s="132">
        <v>3870451.15</v>
      </c>
    </row>
    <row r="1252" spans="1:5" ht="39">
      <c r="A1252" s="324" t="s">
        <v>618</v>
      </c>
      <c r="B1252" s="132">
        <v>12790233</v>
      </c>
      <c r="C1252" s="132">
        <v>12690498.060000001</v>
      </c>
      <c r="D1252" s="309">
        <v>99.220225776965904</v>
      </c>
      <c r="E1252" s="132">
        <v>3894929.13</v>
      </c>
    </row>
    <row r="1253" spans="1:5" ht="26">
      <c r="A1253" s="324" t="s">
        <v>620</v>
      </c>
      <c r="B1253" s="132">
        <v>34134</v>
      </c>
      <c r="C1253" s="132">
        <v>6075.02</v>
      </c>
      <c r="D1253" s="309">
        <v>17.7975625476065</v>
      </c>
      <c r="E1253" s="132">
        <v>-24477.98</v>
      </c>
    </row>
    <row r="1254" spans="1:5">
      <c r="A1254" s="314" t="s">
        <v>556</v>
      </c>
      <c r="B1254" s="132">
        <v>348732</v>
      </c>
      <c r="C1254" s="132">
        <v>147863.44</v>
      </c>
      <c r="D1254" s="309">
        <v>42.400307399378299</v>
      </c>
      <c r="E1254" s="132">
        <v>6358.79</v>
      </c>
    </row>
    <row r="1255" spans="1:5" ht="26">
      <c r="A1255" s="317" t="s">
        <v>557</v>
      </c>
      <c r="B1255" s="132">
        <v>348732</v>
      </c>
      <c r="C1255" s="132">
        <v>147863.44</v>
      </c>
      <c r="D1255" s="309">
        <v>42.400307399378299</v>
      </c>
      <c r="E1255" s="132">
        <v>6358.79</v>
      </c>
    </row>
    <row r="1256" spans="1:5" ht="26">
      <c r="A1256" s="318" t="s">
        <v>558</v>
      </c>
      <c r="B1256" s="132">
        <v>53338</v>
      </c>
      <c r="C1256" s="132">
        <v>53195.73</v>
      </c>
      <c r="D1256" s="309">
        <v>99.733267089129697</v>
      </c>
      <c r="E1256" s="132">
        <v>2082.79</v>
      </c>
    </row>
    <row r="1257" spans="1:5" ht="65">
      <c r="A1257" s="318" t="s">
        <v>560</v>
      </c>
      <c r="B1257" s="132">
        <v>295394</v>
      </c>
      <c r="C1257" s="132">
        <v>94667.71</v>
      </c>
      <c r="D1257" s="309">
        <v>32.0479461329614</v>
      </c>
      <c r="E1257" s="132">
        <v>4276</v>
      </c>
    </row>
    <row r="1258" spans="1:5" ht="26">
      <c r="A1258" s="314" t="s">
        <v>561</v>
      </c>
      <c r="B1258" s="132">
        <v>2168938</v>
      </c>
      <c r="C1258" s="132">
        <v>1703375.63</v>
      </c>
      <c r="D1258" s="309">
        <v>78.535007916316601</v>
      </c>
      <c r="E1258" s="132">
        <v>80543.990000000005</v>
      </c>
    </row>
    <row r="1259" spans="1:5" ht="39">
      <c r="A1259" s="317" t="s">
        <v>562</v>
      </c>
      <c r="B1259" s="132">
        <v>2168938</v>
      </c>
      <c r="C1259" s="132">
        <v>1703375.63</v>
      </c>
      <c r="D1259" s="309">
        <v>78.535007916316601</v>
      </c>
      <c r="E1259" s="132">
        <v>80543.990000000005</v>
      </c>
    </row>
    <row r="1260" spans="1:5" ht="65">
      <c r="A1260" s="318" t="s">
        <v>563</v>
      </c>
      <c r="B1260" s="132">
        <v>10113</v>
      </c>
      <c r="C1260" s="132">
        <v>10113</v>
      </c>
      <c r="D1260" s="309">
        <v>100</v>
      </c>
      <c r="E1260" s="132">
        <v>10113</v>
      </c>
    </row>
    <row r="1261" spans="1:5" ht="104">
      <c r="A1261" s="318" t="s">
        <v>565</v>
      </c>
      <c r="B1261" s="132">
        <v>1800182</v>
      </c>
      <c r="C1261" s="132">
        <v>1534919.63</v>
      </c>
      <c r="D1261" s="309">
        <v>85.264691570074604</v>
      </c>
      <c r="E1261" s="132">
        <v>64276.39</v>
      </c>
    </row>
    <row r="1262" spans="1:5" ht="104">
      <c r="A1262" s="318" t="s">
        <v>566</v>
      </c>
      <c r="B1262" s="132">
        <v>358643</v>
      </c>
      <c r="C1262" s="132">
        <v>158343</v>
      </c>
      <c r="D1262" s="309">
        <v>44.150589862342201</v>
      </c>
      <c r="E1262" s="132">
        <v>6154.6</v>
      </c>
    </row>
    <row r="1263" spans="1:5">
      <c r="A1263" s="313" t="s">
        <v>567</v>
      </c>
      <c r="B1263" s="132">
        <v>509008010</v>
      </c>
      <c r="C1263" s="132">
        <v>502317224.98000002</v>
      </c>
      <c r="D1263" s="309">
        <v>98.685524610899506</v>
      </c>
      <c r="E1263" s="132">
        <v>242338.98</v>
      </c>
    </row>
    <row r="1264" spans="1:5" ht="26">
      <c r="A1264" s="314" t="s">
        <v>568</v>
      </c>
      <c r="B1264" s="132">
        <v>509008010</v>
      </c>
      <c r="C1264" s="132">
        <v>502317224.98000002</v>
      </c>
      <c r="D1264" s="309">
        <v>98.685524610899506</v>
      </c>
      <c r="E1264" s="132">
        <v>242338.98</v>
      </c>
    </row>
    <row r="1265" spans="1:5">
      <c r="A1265" s="310" t="s">
        <v>570</v>
      </c>
      <c r="B1265" s="311">
        <v>606513447</v>
      </c>
      <c r="C1265" s="311">
        <v>574095548.12</v>
      </c>
      <c r="D1265" s="312">
        <v>94.655040372089204</v>
      </c>
      <c r="E1265" s="311">
        <v>74707831.810000002</v>
      </c>
    </row>
    <row r="1266" spans="1:5">
      <c r="A1266" s="313" t="s">
        <v>571</v>
      </c>
      <c r="B1266" s="132">
        <v>596955853</v>
      </c>
      <c r="C1266" s="132">
        <v>565972912.71000004</v>
      </c>
      <c r="D1266" s="309">
        <v>94.809843955077199</v>
      </c>
      <c r="E1266" s="132">
        <v>73870715.049999997</v>
      </c>
    </row>
    <row r="1267" spans="1:5">
      <c r="A1267" s="314" t="s">
        <v>572</v>
      </c>
      <c r="B1267" s="132">
        <v>146812311</v>
      </c>
      <c r="C1267" s="132">
        <v>135639635.50999999</v>
      </c>
      <c r="D1267" s="309">
        <v>92.389823841135495</v>
      </c>
      <c r="E1267" s="132">
        <v>20581981.100000001</v>
      </c>
    </row>
    <row r="1268" spans="1:5">
      <c r="A1268" s="317" t="s">
        <v>573</v>
      </c>
      <c r="B1268" s="132">
        <v>103389433</v>
      </c>
      <c r="C1268" s="132">
        <v>99167847.310000002</v>
      </c>
      <c r="D1268" s="309">
        <v>95.916811256717097</v>
      </c>
      <c r="E1268" s="132">
        <v>12825720.67</v>
      </c>
    </row>
    <row r="1269" spans="1:5">
      <c r="A1269" s="317" t="s">
        <v>574</v>
      </c>
      <c r="B1269" s="132">
        <v>43422878</v>
      </c>
      <c r="C1269" s="132">
        <v>36471788.200000003</v>
      </c>
      <c r="D1269" s="309">
        <v>83.9921025041224</v>
      </c>
      <c r="E1269" s="132">
        <v>7756260.4299999997</v>
      </c>
    </row>
    <row r="1270" spans="1:5">
      <c r="A1270" s="314" t="s">
        <v>575</v>
      </c>
      <c r="B1270" s="132">
        <v>2805225</v>
      </c>
      <c r="C1270" s="132">
        <v>2450118.0299999998</v>
      </c>
      <c r="D1270" s="309">
        <v>87.3412303825896</v>
      </c>
      <c r="E1270" s="132">
        <v>203963.81</v>
      </c>
    </row>
    <row r="1271" spans="1:5" ht="26">
      <c r="A1271" s="314" t="s">
        <v>576</v>
      </c>
      <c r="B1271" s="132">
        <v>111501503</v>
      </c>
      <c r="C1271" s="132">
        <v>103809441.11</v>
      </c>
      <c r="D1271" s="309">
        <v>93.101382776876093</v>
      </c>
      <c r="E1271" s="132">
        <v>10284111.289999999</v>
      </c>
    </row>
    <row r="1272" spans="1:5">
      <c r="A1272" s="317" t="s">
        <v>577</v>
      </c>
      <c r="B1272" s="132">
        <v>101672272</v>
      </c>
      <c r="C1272" s="132">
        <v>94075292.640000001</v>
      </c>
      <c r="D1272" s="309">
        <v>92.527973251153497</v>
      </c>
      <c r="E1272" s="132">
        <v>9259903.7599999998</v>
      </c>
    </row>
    <row r="1273" spans="1:5">
      <c r="A1273" s="317" t="s">
        <v>578</v>
      </c>
      <c r="B1273" s="132">
        <v>9829231</v>
      </c>
      <c r="C1273" s="132">
        <v>9734148.4700000007</v>
      </c>
      <c r="D1273" s="309">
        <v>99.032655453921095</v>
      </c>
      <c r="E1273" s="132">
        <v>1024207.53</v>
      </c>
    </row>
    <row r="1274" spans="1:5" ht="26">
      <c r="A1274" s="314" t="s">
        <v>579</v>
      </c>
      <c r="B1274" s="132">
        <v>13434930</v>
      </c>
      <c r="C1274" s="132">
        <v>12306243.109999999</v>
      </c>
      <c r="D1274" s="309">
        <v>91.598862889497795</v>
      </c>
      <c r="E1274" s="132">
        <v>2141649.5299999998</v>
      </c>
    </row>
    <row r="1275" spans="1:5">
      <c r="A1275" s="317" t="s">
        <v>580</v>
      </c>
      <c r="B1275" s="132">
        <v>1578866</v>
      </c>
      <c r="C1275" s="132">
        <v>1261275.51</v>
      </c>
      <c r="D1275" s="309">
        <v>79.884899035130303</v>
      </c>
      <c r="E1275" s="132">
        <v>0</v>
      </c>
    </row>
    <row r="1276" spans="1:5">
      <c r="A1276" s="317" t="s">
        <v>581</v>
      </c>
      <c r="B1276" s="132">
        <v>11856064</v>
      </c>
      <c r="C1276" s="132">
        <v>11044967.6</v>
      </c>
      <c r="D1276" s="309">
        <v>93.158805485530394</v>
      </c>
      <c r="E1276" s="132">
        <v>2141649.5299999998</v>
      </c>
    </row>
    <row r="1277" spans="1:5" ht="26">
      <c r="A1277" s="314" t="s">
        <v>582</v>
      </c>
      <c r="B1277" s="132">
        <v>322401884</v>
      </c>
      <c r="C1277" s="132">
        <v>311767474.94999999</v>
      </c>
      <c r="D1277" s="309">
        <v>96.701505301997599</v>
      </c>
      <c r="E1277" s="132">
        <v>40659009.32</v>
      </c>
    </row>
    <row r="1278" spans="1:5" ht="26">
      <c r="A1278" s="317" t="s">
        <v>583</v>
      </c>
      <c r="B1278" s="132">
        <v>1737467</v>
      </c>
      <c r="C1278" s="132">
        <v>1660586.94</v>
      </c>
      <c r="D1278" s="309">
        <v>95.575164305278903</v>
      </c>
      <c r="E1278" s="132">
        <v>-63474.65</v>
      </c>
    </row>
    <row r="1279" spans="1:5" ht="26">
      <c r="A1279" s="318" t="s">
        <v>584</v>
      </c>
      <c r="B1279" s="132">
        <v>2592</v>
      </c>
      <c r="C1279" s="132">
        <v>2592</v>
      </c>
      <c r="D1279" s="309">
        <v>100</v>
      </c>
      <c r="E1279" s="132">
        <v>216</v>
      </c>
    </row>
    <row r="1280" spans="1:5" ht="26">
      <c r="A1280" s="318" t="s">
        <v>613</v>
      </c>
      <c r="B1280" s="132">
        <v>1734875</v>
      </c>
      <c r="C1280" s="132">
        <v>1657994.94</v>
      </c>
      <c r="D1280" s="309">
        <v>95.568553353987994</v>
      </c>
      <c r="E1280" s="132">
        <v>-63690.65</v>
      </c>
    </row>
    <row r="1281" spans="1:5" ht="39">
      <c r="A1281" s="324" t="s">
        <v>614</v>
      </c>
      <c r="B1281" s="132">
        <v>403008</v>
      </c>
      <c r="C1281" s="132">
        <v>369305.82</v>
      </c>
      <c r="D1281" s="309">
        <v>91.637342186755603</v>
      </c>
      <c r="E1281" s="132">
        <v>-69135.649999999994</v>
      </c>
    </row>
    <row r="1282" spans="1:5" ht="39">
      <c r="A1282" s="324" t="s">
        <v>627</v>
      </c>
      <c r="B1282" s="132">
        <v>1331867</v>
      </c>
      <c r="C1282" s="132">
        <v>1288689.1200000001</v>
      </c>
      <c r="D1282" s="309">
        <v>96.758093713561493</v>
      </c>
      <c r="E1282" s="132">
        <v>5445</v>
      </c>
    </row>
    <row r="1283" spans="1:5" ht="52">
      <c r="A1283" s="317" t="s">
        <v>585</v>
      </c>
      <c r="B1283" s="132">
        <v>47211908</v>
      </c>
      <c r="C1283" s="132">
        <v>38430249.899999999</v>
      </c>
      <c r="D1283" s="309">
        <v>81.3994848503051</v>
      </c>
      <c r="E1283" s="132">
        <v>5531673.9500000002</v>
      </c>
    </row>
    <row r="1284" spans="1:5" ht="52">
      <c r="A1284" s="318" t="s">
        <v>586</v>
      </c>
      <c r="B1284" s="132">
        <v>11161756</v>
      </c>
      <c r="C1284" s="132">
        <v>8971020.4100000001</v>
      </c>
      <c r="D1284" s="309">
        <v>80.372841065509803</v>
      </c>
      <c r="E1284" s="132">
        <v>1241251.01</v>
      </c>
    </row>
    <row r="1285" spans="1:5" ht="78">
      <c r="A1285" s="318" t="s">
        <v>587</v>
      </c>
      <c r="B1285" s="132">
        <v>36050152</v>
      </c>
      <c r="C1285" s="132">
        <v>29459229.489999998</v>
      </c>
      <c r="D1285" s="309">
        <v>81.717351677185704</v>
      </c>
      <c r="E1285" s="132">
        <v>4290422.9400000004</v>
      </c>
    </row>
    <row r="1286" spans="1:5" ht="26">
      <c r="A1286" s="317" t="s">
        <v>588</v>
      </c>
      <c r="B1286" s="132">
        <v>273452509</v>
      </c>
      <c r="C1286" s="132">
        <v>271676638.11000001</v>
      </c>
      <c r="D1286" s="309">
        <v>99.350574292957006</v>
      </c>
      <c r="E1286" s="132">
        <v>35190810.020000003</v>
      </c>
    </row>
    <row r="1287" spans="1:5" ht="26">
      <c r="A1287" s="318" t="s">
        <v>589</v>
      </c>
      <c r="B1287" s="132">
        <v>56690428</v>
      </c>
      <c r="C1287" s="132">
        <v>55995627.950000003</v>
      </c>
      <c r="D1287" s="309">
        <v>98.774396182015096</v>
      </c>
      <c r="E1287" s="132">
        <v>-652555.66</v>
      </c>
    </row>
    <row r="1288" spans="1:5" ht="52">
      <c r="A1288" s="318" t="s">
        <v>590</v>
      </c>
      <c r="B1288" s="132">
        <v>216762081</v>
      </c>
      <c r="C1288" s="132">
        <v>215681010.16</v>
      </c>
      <c r="D1288" s="309">
        <v>99.501263858045405</v>
      </c>
      <c r="E1288" s="132">
        <v>35843365.68</v>
      </c>
    </row>
    <row r="1289" spans="1:5">
      <c r="A1289" s="313" t="s">
        <v>591</v>
      </c>
      <c r="B1289" s="132">
        <v>9557594</v>
      </c>
      <c r="C1289" s="132">
        <v>8122635.4100000001</v>
      </c>
      <c r="D1289" s="309">
        <v>84.9861943288238</v>
      </c>
      <c r="E1289" s="132">
        <v>837116.76</v>
      </c>
    </row>
    <row r="1290" spans="1:5">
      <c r="A1290" s="314" t="s">
        <v>592</v>
      </c>
      <c r="B1290" s="132">
        <v>5958600</v>
      </c>
      <c r="C1290" s="132">
        <v>4523641.76</v>
      </c>
      <c r="D1290" s="309">
        <v>75.917862585170994</v>
      </c>
      <c r="E1290" s="132">
        <v>837116.76</v>
      </c>
    </row>
    <row r="1291" spans="1:5">
      <c r="A1291" s="314" t="s">
        <v>593</v>
      </c>
      <c r="B1291" s="132">
        <v>3598994</v>
      </c>
      <c r="C1291" s="132">
        <v>3598993.65</v>
      </c>
      <c r="D1291" s="309">
        <v>99.999990275060199</v>
      </c>
      <c r="E1291" s="132">
        <v>0</v>
      </c>
    </row>
    <row r="1292" spans="1:5" ht="26">
      <c r="A1292" s="317" t="s">
        <v>599</v>
      </c>
      <c r="B1292" s="132">
        <v>3598994</v>
      </c>
      <c r="C1292" s="132">
        <v>3598993.65</v>
      </c>
      <c r="D1292" s="309">
        <v>99.999990275060199</v>
      </c>
      <c r="E1292" s="132">
        <v>0</v>
      </c>
    </row>
    <row r="1293" spans="1:5" ht="26">
      <c r="A1293" s="318" t="s">
        <v>600</v>
      </c>
      <c r="B1293" s="132">
        <v>3598994</v>
      </c>
      <c r="C1293" s="132">
        <v>3598993.65</v>
      </c>
      <c r="D1293" s="309">
        <v>99.999990275060199</v>
      </c>
      <c r="E1293" s="132">
        <v>0</v>
      </c>
    </row>
    <row r="1294" spans="1:5">
      <c r="A1294" s="308" t="s">
        <v>198</v>
      </c>
      <c r="B1294" s="132">
        <v>-27114152</v>
      </c>
      <c r="C1294" s="132">
        <v>41239.199999999997</v>
      </c>
      <c r="D1294" s="309">
        <v>-0.15209474373383</v>
      </c>
      <c r="E1294" s="132">
        <v>-65065000.049999997</v>
      </c>
    </row>
    <row r="1295" spans="1:5">
      <c r="A1295" s="308" t="s">
        <v>602</v>
      </c>
      <c r="B1295" s="132">
        <v>27114152</v>
      </c>
      <c r="C1295" s="132">
        <v>-41239.199999999997</v>
      </c>
      <c r="D1295" s="309">
        <v>-0.15209474373383</v>
      </c>
      <c r="E1295" s="132">
        <v>65065000.049999997</v>
      </c>
    </row>
    <row r="1296" spans="1:5">
      <c r="A1296" s="313" t="s">
        <v>604</v>
      </c>
      <c r="B1296" s="132">
        <v>608000</v>
      </c>
      <c r="C1296" s="132">
        <v>170.17</v>
      </c>
      <c r="D1296" s="309">
        <v>2.798848684211E-2</v>
      </c>
      <c r="E1296" s="132">
        <v>-7096.54</v>
      </c>
    </row>
    <row r="1297" spans="1:5">
      <c r="A1297" s="314" t="s">
        <v>634</v>
      </c>
      <c r="B1297" s="132">
        <v>608000</v>
      </c>
      <c r="C1297" s="132">
        <v>170.17</v>
      </c>
      <c r="D1297" s="309">
        <v>2.798848684211E-2</v>
      </c>
      <c r="E1297" s="132">
        <v>-7096.54</v>
      </c>
    </row>
    <row r="1298" spans="1:5">
      <c r="A1298" s="313" t="s">
        <v>603</v>
      </c>
      <c r="B1298" s="132">
        <v>-1349458</v>
      </c>
      <c r="C1298" s="132">
        <v>-386860.7</v>
      </c>
      <c r="D1298" s="309">
        <v>28.6678577621534</v>
      </c>
      <c r="E1298" s="132">
        <v>-21355.54</v>
      </c>
    </row>
    <row r="1299" spans="1:5">
      <c r="A1299" s="314" t="s">
        <v>637</v>
      </c>
      <c r="B1299" s="132">
        <v>-1349458</v>
      </c>
      <c r="C1299" s="132">
        <v>-386860.7</v>
      </c>
      <c r="D1299" s="309">
        <v>28.6678577621534</v>
      </c>
      <c r="E1299" s="132">
        <v>-21355.54</v>
      </c>
    </row>
    <row r="1300" spans="1:5">
      <c r="A1300" s="313" t="s">
        <v>605</v>
      </c>
      <c r="B1300" s="132">
        <v>27855610</v>
      </c>
      <c r="C1300" s="132">
        <v>345451.33</v>
      </c>
      <c r="D1300" s="309">
        <v>1.24014993748118</v>
      </c>
      <c r="E1300" s="132">
        <v>65093452.130000003</v>
      </c>
    </row>
    <row r="1301" spans="1:5" ht="39">
      <c r="A1301" s="314" t="s">
        <v>606</v>
      </c>
      <c r="B1301" s="132">
        <v>2027131</v>
      </c>
      <c r="C1301" s="132">
        <v>-2027120.69</v>
      </c>
      <c r="D1301" s="309">
        <v>-99.999491399421103</v>
      </c>
      <c r="E1301" s="132">
        <v>-0.74</v>
      </c>
    </row>
    <row r="1302" spans="1:5" ht="39">
      <c r="A1302" s="314" t="s">
        <v>607</v>
      </c>
      <c r="B1302" s="132">
        <v>25828479</v>
      </c>
      <c r="C1302" s="132">
        <v>-25222455.489999998</v>
      </c>
      <c r="D1302" s="309">
        <v>-97.653661642251606</v>
      </c>
      <c r="E1302" s="132">
        <v>-2150</v>
      </c>
    </row>
    <row r="1303" spans="1:5">
      <c r="A1303" s="308"/>
      <c r="B1303" s="132"/>
      <c r="C1303" s="132"/>
      <c r="D1303" s="309"/>
      <c r="E1303" s="132"/>
    </row>
    <row r="1304" spans="1:5">
      <c r="A1304" s="310" t="s">
        <v>610</v>
      </c>
      <c r="B1304" s="311"/>
      <c r="C1304" s="311"/>
      <c r="D1304" s="312"/>
      <c r="E1304" s="311"/>
    </row>
    <row r="1305" spans="1:5">
      <c r="A1305" s="310" t="s">
        <v>546</v>
      </c>
      <c r="B1305" s="311">
        <v>492778568</v>
      </c>
      <c r="C1305" s="311">
        <v>488414022.43000001</v>
      </c>
      <c r="D1305" s="312">
        <v>99.114298824375794</v>
      </c>
      <c r="E1305" s="311">
        <v>5387924.96</v>
      </c>
    </row>
    <row r="1306" spans="1:5" ht="26">
      <c r="A1306" s="313" t="s">
        <v>548</v>
      </c>
      <c r="B1306" s="132">
        <v>7733055</v>
      </c>
      <c r="C1306" s="132">
        <v>7240731.2199999997</v>
      </c>
      <c r="D1306" s="309">
        <v>93.633515085564497</v>
      </c>
      <c r="E1306" s="132">
        <v>585044.9</v>
      </c>
    </row>
    <row r="1307" spans="1:5">
      <c r="A1307" s="313" t="s">
        <v>552</v>
      </c>
      <c r="B1307" s="132">
        <v>12722047</v>
      </c>
      <c r="C1307" s="132">
        <v>12643124.17</v>
      </c>
      <c r="D1307" s="309">
        <v>99.379637333520293</v>
      </c>
      <c r="E1307" s="132">
        <v>3905726.02</v>
      </c>
    </row>
    <row r="1308" spans="1:5">
      <c r="A1308" s="314" t="s">
        <v>553</v>
      </c>
      <c r="B1308" s="132">
        <v>12668709</v>
      </c>
      <c r="C1308" s="132">
        <v>12589928.439999999</v>
      </c>
      <c r="D1308" s="309">
        <v>99.378148475902293</v>
      </c>
      <c r="E1308" s="132">
        <v>3903643.23</v>
      </c>
    </row>
    <row r="1309" spans="1:5">
      <c r="A1309" s="317" t="s">
        <v>616</v>
      </c>
      <c r="B1309" s="132">
        <v>12668709</v>
      </c>
      <c r="C1309" s="132">
        <v>12589928.439999999</v>
      </c>
      <c r="D1309" s="309">
        <v>99.378148475902293</v>
      </c>
      <c r="E1309" s="132">
        <v>3903643.23</v>
      </c>
    </row>
    <row r="1310" spans="1:5" ht="26">
      <c r="A1310" s="318" t="s">
        <v>617</v>
      </c>
      <c r="B1310" s="132">
        <v>12668709</v>
      </c>
      <c r="C1310" s="132">
        <v>12589928.439999999</v>
      </c>
      <c r="D1310" s="309">
        <v>99.378148475902293</v>
      </c>
      <c r="E1310" s="132">
        <v>3903643.23</v>
      </c>
    </row>
    <row r="1311" spans="1:5" ht="39">
      <c r="A1311" s="324" t="s">
        <v>618</v>
      </c>
      <c r="B1311" s="132">
        <v>12668709</v>
      </c>
      <c r="C1311" s="132">
        <v>12589928.439999999</v>
      </c>
      <c r="D1311" s="309">
        <v>99.378148475902293</v>
      </c>
      <c r="E1311" s="132">
        <v>3903643.23</v>
      </c>
    </row>
    <row r="1312" spans="1:5">
      <c r="A1312" s="314" t="s">
        <v>556</v>
      </c>
      <c r="B1312" s="132">
        <v>53338</v>
      </c>
      <c r="C1312" s="132">
        <v>53195.73</v>
      </c>
      <c r="D1312" s="309">
        <v>99.733267089129697</v>
      </c>
      <c r="E1312" s="132">
        <v>2082.79</v>
      </c>
    </row>
    <row r="1313" spans="1:5" ht="26">
      <c r="A1313" s="317" t="s">
        <v>557</v>
      </c>
      <c r="B1313" s="132">
        <v>53338</v>
      </c>
      <c r="C1313" s="132">
        <v>53195.73</v>
      </c>
      <c r="D1313" s="309">
        <v>99.733267089129697</v>
      </c>
      <c r="E1313" s="132">
        <v>2082.79</v>
      </c>
    </row>
    <row r="1314" spans="1:5" ht="26">
      <c r="A1314" s="318" t="s">
        <v>558</v>
      </c>
      <c r="B1314" s="132">
        <v>53338</v>
      </c>
      <c r="C1314" s="132">
        <v>53195.73</v>
      </c>
      <c r="D1314" s="309">
        <v>99.733267089129697</v>
      </c>
      <c r="E1314" s="132">
        <v>2082.79</v>
      </c>
    </row>
    <row r="1315" spans="1:5">
      <c r="A1315" s="313" t="s">
        <v>567</v>
      </c>
      <c r="B1315" s="132">
        <v>472323466</v>
      </c>
      <c r="C1315" s="132">
        <v>468530167.04000002</v>
      </c>
      <c r="D1315" s="309">
        <v>99.196885348059297</v>
      </c>
      <c r="E1315" s="132">
        <v>897154.04</v>
      </c>
    </row>
    <row r="1316" spans="1:5" ht="26">
      <c r="A1316" s="314" t="s">
        <v>568</v>
      </c>
      <c r="B1316" s="132">
        <v>472323466</v>
      </c>
      <c r="C1316" s="132">
        <v>468530167.04000002</v>
      </c>
      <c r="D1316" s="309">
        <v>99.196885348059297</v>
      </c>
      <c r="E1316" s="132">
        <v>897154.04</v>
      </c>
    </row>
    <row r="1317" spans="1:5">
      <c r="A1317" s="310" t="s">
        <v>570</v>
      </c>
      <c r="B1317" s="311">
        <v>493999450</v>
      </c>
      <c r="C1317" s="311">
        <v>488738471.26999998</v>
      </c>
      <c r="D1317" s="312">
        <v>98.935023362880301</v>
      </c>
      <c r="E1317" s="311">
        <v>65369082.659999996</v>
      </c>
    </row>
    <row r="1318" spans="1:5">
      <c r="A1318" s="313" t="s">
        <v>571</v>
      </c>
      <c r="B1318" s="132">
        <v>486459893</v>
      </c>
      <c r="C1318" s="132">
        <v>481746806.39999998</v>
      </c>
      <c r="D1318" s="309">
        <v>99.031145903738505</v>
      </c>
      <c r="E1318" s="132">
        <v>64629490.359999999</v>
      </c>
    </row>
    <row r="1319" spans="1:5">
      <c r="A1319" s="314" t="s">
        <v>572</v>
      </c>
      <c r="B1319" s="132">
        <v>117877611</v>
      </c>
      <c r="C1319" s="132">
        <v>115488535.04000001</v>
      </c>
      <c r="D1319" s="309">
        <v>97.973257228635205</v>
      </c>
      <c r="E1319" s="132">
        <v>17912108.440000001</v>
      </c>
    </row>
    <row r="1320" spans="1:5">
      <c r="A1320" s="317" t="s">
        <v>573</v>
      </c>
      <c r="B1320" s="132">
        <v>89032976</v>
      </c>
      <c r="C1320" s="132">
        <v>87800987.239999995</v>
      </c>
      <c r="D1320" s="309">
        <v>98.616255666889103</v>
      </c>
      <c r="E1320" s="132">
        <v>11165543.060000001</v>
      </c>
    </row>
    <row r="1321" spans="1:5">
      <c r="A1321" s="317" t="s">
        <v>574</v>
      </c>
      <c r="B1321" s="132">
        <v>28844635</v>
      </c>
      <c r="C1321" s="132">
        <v>27687547.800000001</v>
      </c>
      <c r="D1321" s="309">
        <v>95.988553157285594</v>
      </c>
      <c r="E1321" s="132">
        <v>6746565.3799999999</v>
      </c>
    </row>
    <row r="1322" spans="1:5">
      <c r="A1322" s="314" t="s">
        <v>575</v>
      </c>
      <c r="B1322" s="132">
        <v>2805225</v>
      </c>
      <c r="C1322" s="132">
        <v>2450118.0299999998</v>
      </c>
      <c r="D1322" s="309">
        <v>87.3412303825896</v>
      </c>
      <c r="E1322" s="132">
        <v>203963.81</v>
      </c>
    </row>
    <row r="1323" spans="1:5" ht="26">
      <c r="A1323" s="314" t="s">
        <v>576</v>
      </c>
      <c r="B1323" s="132">
        <v>87409881</v>
      </c>
      <c r="C1323" s="132">
        <v>87246267.75</v>
      </c>
      <c r="D1323" s="309">
        <v>99.812820646672705</v>
      </c>
      <c r="E1323" s="132">
        <v>9375273.2200000007</v>
      </c>
    </row>
    <row r="1324" spans="1:5">
      <c r="A1324" s="317" t="s">
        <v>577</v>
      </c>
      <c r="B1324" s="132">
        <v>77656650</v>
      </c>
      <c r="C1324" s="132">
        <v>77513619.280000001</v>
      </c>
      <c r="D1324" s="309">
        <v>99.815816520542697</v>
      </c>
      <c r="E1324" s="132">
        <v>8351065.6900000004</v>
      </c>
    </row>
    <row r="1325" spans="1:5">
      <c r="A1325" s="317" t="s">
        <v>578</v>
      </c>
      <c r="B1325" s="132">
        <v>9753231</v>
      </c>
      <c r="C1325" s="132">
        <v>9732648.4700000007</v>
      </c>
      <c r="D1325" s="309">
        <v>99.788967061274406</v>
      </c>
      <c r="E1325" s="132">
        <v>1024207.53</v>
      </c>
    </row>
    <row r="1326" spans="1:5" ht="26">
      <c r="A1326" s="314" t="s">
        <v>579</v>
      </c>
      <c r="B1326" s="132">
        <v>4582463</v>
      </c>
      <c r="C1326" s="132">
        <v>4553926.41</v>
      </c>
      <c r="D1326" s="309">
        <v>99.377265239239307</v>
      </c>
      <c r="E1326" s="132">
        <v>1995751.28</v>
      </c>
    </row>
    <row r="1327" spans="1:5">
      <c r="A1327" s="317" t="s">
        <v>581</v>
      </c>
      <c r="B1327" s="132">
        <v>4582463</v>
      </c>
      <c r="C1327" s="132">
        <v>4553926.41</v>
      </c>
      <c r="D1327" s="309">
        <v>99.377265239239307</v>
      </c>
      <c r="E1327" s="132">
        <v>1995751.28</v>
      </c>
    </row>
    <row r="1328" spans="1:5" ht="26">
      <c r="A1328" s="314" t="s">
        <v>582</v>
      </c>
      <c r="B1328" s="132">
        <v>273784713</v>
      </c>
      <c r="C1328" s="132">
        <v>272007959.17000002</v>
      </c>
      <c r="D1328" s="309">
        <v>99.351039796732607</v>
      </c>
      <c r="E1328" s="132">
        <v>35142393.609999999</v>
      </c>
    </row>
    <row r="1329" spans="1:5" ht="26">
      <c r="A1329" s="317" t="s">
        <v>583</v>
      </c>
      <c r="B1329" s="132">
        <v>332204</v>
      </c>
      <c r="C1329" s="132">
        <v>331321.06</v>
      </c>
      <c r="D1329" s="309">
        <v>99.734217528988196</v>
      </c>
      <c r="E1329" s="132">
        <v>-48416.41</v>
      </c>
    </row>
    <row r="1330" spans="1:5" ht="26">
      <c r="A1330" s="318" t="s">
        <v>584</v>
      </c>
      <c r="B1330" s="132">
        <v>2592</v>
      </c>
      <c r="C1330" s="132">
        <v>2592</v>
      </c>
      <c r="D1330" s="309">
        <v>100</v>
      </c>
      <c r="E1330" s="132">
        <v>216</v>
      </c>
    </row>
    <row r="1331" spans="1:5" ht="26">
      <c r="A1331" s="318" t="s">
        <v>613</v>
      </c>
      <c r="B1331" s="132">
        <v>329612</v>
      </c>
      <c r="C1331" s="132">
        <v>328729.06</v>
      </c>
      <c r="D1331" s="309">
        <v>99.732127471087196</v>
      </c>
      <c r="E1331" s="132">
        <v>-48632.41</v>
      </c>
    </row>
    <row r="1332" spans="1:5" ht="39">
      <c r="A1332" s="324" t="s">
        <v>614</v>
      </c>
      <c r="B1332" s="132">
        <v>329612</v>
      </c>
      <c r="C1332" s="132">
        <v>328729.06</v>
      </c>
      <c r="D1332" s="309">
        <v>99.732127471087196</v>
      </c>
      <c r="E1332" s="132">
        <v>-48632.41</v>
      </c>
    </row>
    <row r="1333" spans="1:5" ht="26">
      <c r="A1333" s="317" t="s">
        <v>588</v>
      </c>
      <c r="B1333" s="132">
        <v>273452509</v>
      </c>
      <c r="C1333" s="132">
        <v>271676638.11000001</v>
      </c>
      <c r="D1333" s="309">
        <v>99.350574292957006</v>
      </c>
      <c r="E1333" s="132">
        <v>35190810.020000003</v>
      </c>
    </row>
    <row r="1334" spans="1:5" ht="26">
      <c r="A1334" s="318" t="s">
        <v>589</v>
      </c>
      <c r="B1334" s="132">
        <v>56690428</v>
      </c>
      <c r="C1334" s="132">
        <v>55995627.950000003</v>
      </c>
      <c r="D1334" s="309">
        <v>98.774396182015096</v>
      </c>
      <c r="E1334" s="132">
        <v>-652555.66</v>
      </c>
    </row>
    <row r="1335" spans="1:5" ht="52">
      <c r="A1335" s="318" t="s">
        <v>590</v>
      </c>
      <c r="B1335" s="132">
        <v>216762081</v>
      </c>
      <c r="C1335" s="132">
        <v>215681010.16</v>
      </c>
      <c r="D1335" s="309">
        <v>99.501263858045405</v>
      </c>
      <c r="E1335" s="132">
        <v>35843365.68</v>
      </c>
    </row>
    <row r="1336" spans="1:5">
      <c r="A1336" s="313" t="s">
        <v>591</v>
      </c>
      <c r="B1336" s="132">
        <v>7539557</v>
      </c>
      <c r="C1336" s="132">
        <v>6991664.8700000001</v>
      </c>
      <c r="D1336" s="309">
        <v>92.733099172802895</v>
      </c>
      <c r="E1336" s="132">
        <v>739592.3</v>
      </c>
    </row>
    <row r="1337" spans="1:5">
      <c r="A1337" s="314" t="s">
        <v>592</v>
      </c>
      <c r="B1337" s="132">
        <v>3940563</v>
      </c>
      <c r="C1337" s="132">
        <v>3392671.22</v>
      </c>
      <c r="D1337" s="309">
        <v>86.096104033865203</v>
      </c>
      <c r="E1337" s="132">
        <v>739592.3</v>
      </c>
    </row>
    <row r="1338" spans="1:5">
      <c r="A1338" s="314" t="s">
        <v>593</v>
      </c>
      <c r="B1338" s="132">
        <v>3598994</v>
      </c>
      <c r="C1338" s="132">
        <v>3598993.65</v>
      </c>
      <c r="D1338" s="309">
        <v>99.999990275060199</v>
      </c>
      <c r="E1338" s="132">
        <v>0</v>
      </c>
    </row>
    <row r="1339" spans="1:5" ht="26">
      <c r="A1339" s="317" t="s">
        <v>599</v>
      </c>
      <c r="B1339" s="132">
        <v>3598994</v>
      </c>
      <c r="C1339" s="132">
        <v>3598993.65</v>
      </c>
      <c r="D1339" s="309">
        <v>99.999990275060199</v>
      </c>
      <c r="E1339" s="132">
        <v>0</v>
      </c>
    </row>
    <row r="1340" spans="1:5" ht="26">
      <c r="A1340" s="318" t="s">
        <v>600</v>
      </c>
      <c r="B1340" s="132">
        <v>3598994</v>
      </c>
      <c r="C1340" s="132">
        <v>3598993.65</v>
      </c>
      <c r="D1340" s="309">
        <v>99.999990275060199</v>
      </c>
      <c r="E1340" s="132">
        <v>0</v>
      </c>
    </row>
    <row r="1341" spans="1:5">
      <c r="A1341" s="308" t="s">
        <v>198</v>
      </c>
      <c r="B1341" s="132">
        <v>-1220882</v>
      </c>
      <c r="C1341" s="132">
        <v>-324448.84000000003</v>
      </c>
      <c r="D1341" s="309">
        <v>26.574954827739301</v>
      </c>
      <c r="E1341" s="132">
        <v>-59981157.700000003</v>
      </c>
    </row>
    <row r="1342" spans="1:5">
      <c r="A1342" s="308" t="s">
        <v>602</v>
      </c>
      <c r="B1342" s="132">
        <v>1220882</v>
      </c>
      <c r="C1342" s="132">
        <v>324448.84000000003</v>
      </c>
      <c r="D1342" s="309">
        <v>26.574954827739301</v>
      </c>
      <c r="E1342" s="132">
        <v>59981157.700000003</v>
      </c>
    </row>
    <row r="1343" spans="1:5">
      <c r="A1343" s="313" t="s">
        <v>604</v>
      </c>
      <c r="B1343" s="132">
        <v>608000</v>
      </c>
      <c r="C1343" s="132">
        <v>170.17</v>
      </c>
      <c r="D1343" s="309">
        <v>2.798848684211E-2</v>
      </c>
      <c r="E1343" s="132">
        <v>-7096.54</v>
      </c>
    </row>
    <row r="1344" spans="1:5">
      <c r="A1344" s="314" t="s">
        <v>634</v>
      </c>
      <c r="B1344" s="132">
        <v>608000</v>
      </c>
      <c r="C1344" s="132">
        <v>170.17</v>
      </c>
      <c r="D1344" s="309">
        <v>2.798848684211E-2</v>
      </c>
      <c r="E1344" s="132">
        <v>-7096.54</v>
      </c>
    </row>
    <row r="1345" spans="1:5">
      <c r="A1345" s="313" t="s">
        <v>603</v>
      </c>
      <c r="B1345" s="132">
        <v>-1349458</v>
      </c>
      <c r="C1345" s="132">
        <v>-386860.7</v>
      </c>
      <c r="D1345" s="309">
        <v>28.6678577621534</v>
      </c>
      <c r="E1345" s="132">
        <v>-21355.54</v>
      </c>
    </row>
    <row r="1346" spans="1:5">
      <c r="A1346" s="314" t="s">
        <v>637</v>
      </c>
      <c r="B1346" s="132">
        <v>-1349458</v>
      </c>
      <c r="C1346" s="132">
        <v>-386860.7</v>
      </c>
      <c r="D1346" s="309">
        <v>28.6678577621534</v>
      </c>
      <c r="E1346" s="132">
        <v>-21355.54</v>
      </c>
    </row>
    <row r="1347" spans="1:5">
      <c r="A1347" s="313" t="s">
        <v>605</v>
      </c>
      <c r="B1347" s="132">
        <v>1962340</v>
      </c>
      <c r="C1347" s="132">
        <v>711139.37</v>
      </c>
      <c r="D1347" s="309">
        <v>36.239355565294503</v>
      </c>
      <c r="E1347" s="132">
        <v>60009609.780000001</v>
      </c>
    </row>
    <row r="1348" spans="1:5" ht="39">
      <c r="A1348" s="314" t="s">
        <v>606</v>
      </c>
      <c r="B1348" s="132">
        <v>1962340</v>
      </c>
      <c r="C1348" s="132">
        <v>-1962330.49</v>
      </c>
      <c r="D1348" s="309">
        <v>-99.999515374501897</v>
      </c>
      <c r="E1348" s="132">
        <v>-0.74</v>
      </c>
    </row>
    <row r="1349" spans="1:5">
      <c r="A1349" s="308"/>
      <c r="B1349" s="132"/>
      <c r="C1349" s="132"/>
      <c r="D1349" s="309"/>
      <c r="E1349" s="132"/>
    </row>
    <row r="1350" spans="1:5" ht="26">
      <c r="A1350" s="310" t="s">
        <v>611</v>
      </c>
      <c r="B1350" s="311"/>
      <c r="C1350" s="311"/>
      <c r="D1350" s="312"/>
      <c r="E1350" s="311"/>
    </row>
    <row r="1351" spans="1:5">
      <c r="A1351" s="310" t="s">
        <v>546</v>
      </c>
      <c r="B1351" s="311">
        <v>86620727</v>
      </c>
      <c r="C1351" s="311">
        <v>85722764.890000001</v>
      </c>
      <c r="D1351" s="312">
        <v>98.963340367715901</v>
      </c>
      <c r="E1351" s="311">
        <v>4254906.8</v>
      </c>
    </row>
    <row r="1352" spans="1:5" ht="26">
      <c r="A1352" s="313" t="s">
        <v>548</v>
      </c>
      <c r="B1352" s="132">
        <v>0</v>
      </c>
      <c r="C1352" s="132">
        <v>0</v>
      </c>
      <c r="D1352" s="309">
        <v>0</v>
      </c>
      <c r="E1352" s="132">
        <v>-84.65</v>
      </c>
    </row>
    <row r="1353" spans="1:5" ht="26">
      <c r="A1353" s="313" t="s">
        <v>549</v>
      </c>
      <c r="B1353" s="132">
        <v>47316193</v>
      </c>
      <c r="C1353" s="132">
        <v>50031018.969999999</v>
      </c>
      <c r="D1353" s="309">
        <v>105.737625531285</v>
      </c>
      <c r="E1353" s="132">
        <v>4858178.5999999996</v>
      </c>
    </row>
    <row r="1354" spans="1:5">
      <c r="A1354" s="314" t="s">
        <v>550</v>
      </c>
      <c r="B1354" s="132">
        <v>47316193</v>
      </c>
      <c r="C1354" s="132">
        <v>50031018.969999999</v>
      </c>
      <c r="D1354" s="309">
        <v>105.737625531285</v>
      </c>
      <c r="E1354" s="132">
        <v>4858178.5999999996</v>
      </c>
    </row>
    <row r="1355" spans="1:5">
      <c r="A1355" s="313" t="s">
        <v>552</v>
      </c>
      <c r="B1355" s="132">
        <v>2619990</v>
      </c>
      <c r="C1355" s="132">
        <v>1904687.98</v>
      </c>
      <c r="D1355" s="309">
        <v>72.698291978213703</v>
      </c>
      <c r="E1355" s="132">
        <v>51627.91</v>
      </c>
    </row>
    <row r="1356" spans="1:5">
      <c r="A1356" s="314" t="s">
        <v>553</v>
      </c>
      <c r="B1356" s="132">
        <v>155658</v>
      </c>
      <c r="C1356" s="132">
        <v>106644.64</v>
      </c>
      <c r="D1356" s="309">
        <v>68.512148427963893</v>
      </c>
      <c r="E1356" s="132">
        <v>-33192.080000000002</v>
      </c>
    </row>
    <row r="1357" spans="1:5">
      <c r="A1357" s="317" t="s">
        <v>616</v>
      </c>
      <c r="B1357" s="132">
        <v>155658</v>
      </c>
      <c r="C1357" s="132">
        <v>106644.64</v>
      </c>
      <c r="D1357" s="309">
        <v>68.512148427963893</v>
      </c>
      <c r="E1357" s="132">
        <v>-33192.080000000002</v>
      </c>
    </row>
    <row r="1358" spans="1:5" ht="26">
      <c r="A1358" s="318" t="s">
        <v>617</v>
      </c>
      <c r="B1358" s="132">
        <v>155658</v>
      </c>
      <c r="C1358" s="132">
        <v>106644.64</v>
      </c>
      <c r="D1358" s="309">
        <v>68.512148427963893</v>
      </c>
      <c r="E1358" s="132">
        <v>-33192.080000000002</v>
      </c>
    </row>
    <row r="1359" spans="1:5" ht="39">
      <c r="A1359" s="324" t="s">
        <v>618</v>
      </c>
      <c r="B1359" s="132">
        <v>121524</v>
      </c>
      <c r="C1359" s="132">
        <v>100569.62</v>
      </c>
      <c r="D1359" s="309">
        <v>82.757002731970601</v>
      </c>
      <c r="E1359" s="132">
        <v>-8714.1</v>
      </c>
    </row>
    <row r="1360" spans="1:5" ht="26">
      <c r="A1360" s="324" t="s">
        <v>620</v>
      </c>
      <c r="B1360" s="132">
        <v>34134</v>
      </c>
      <c r="C1360" s="132">
        <v>6075.02</v>
      </c>
      <c r="D1360" s="309">
        <v>17.7975625476065</v>
      </c>
      <c r="E1360" s="132">
        <v>-24477.98</v>
      </c>
    </row>
    <row r="1361" spans="1:5">
      <c r="A1361" s="314" t="s">
        <v>556</v>
      </c>
      <c r="B1361" s="132">
        <v>295394</v>
      </c>
      <c r="C1361" s="132">
        <v>94667.71</v>
      </c>
      <c r="D1361" s="309">
        <v>32.0479461329614</v>
      </c>
      <c r="E1361" s="132">
        <v>4276</v>
      </c>
    </row>
    <row r="1362" spans="1:5" ht="26">
      <c r="A1362" s="317" t="s">
        <v>557</v>
      </c>
      <c r="B1362" s="132">
        <v>295394</v>
      </c>
      <c r="C1362" s="132">
        <v>94667.71</v>
      </c>
      <c r="D1362" s="309">
        <v>32.0479461329614</v>
      </c>
      <c r="E1362" s="132">
        <v>4276</v>
      </c>
    </row>
    <row r="1363" spans="1:5" ht="65">
      <c r="A1363" s="318" t="s">
        <v>560</v>
      </c>
      <c r="B1363" s="132">
        <v>295394</v>
      </c>
      <c r="C1363" s="132">
        <v>94667.71</v>
      </c>
      <c r="D1363" s="309">
        <v>32.0479461329614</v>
      </c>
      <c r="E1363" s="132">
        <v>4276</v>
      </c>
    </row>
    <row r="1364" spans="1:5" ht="26">
      <c r="A1364" s="314" t="s">
        <v>561</v>
      </c>
      <c r="B1364" s="132">
        <v>2168938</v>
      </c>
      <c r="C1364" s="132">
        <v>1703375.63</v>
      </c>
      <c r="D1364" s="309">
        <v>78.535007916316601</v>
      </c>
      <c r="E1364" s="132">
        <v>80543.990000000005</v>
      </c>
    </row>
    <row r="1365" spans="1:5" ht="39">
      <c r="A1365" s="317" t="s">
        <v>562</v>
      </c>
      <c r="B1365" s="132">
        <v>2168938</v>
      </c>
      <c r="C1365" s="132">
        <v>1703375.63</v>
      </c>
      <c r="D1365" s="309">
        <v>78.535007916316601</v>
      </c>
      <c r="E1365" s="132">
        <v>80543.990000000005</v>
      </c>
    </row>
    <row r="1366" spans="1:5" ht="65">
      <c r="A1366" s="318" t="s">
        <v>563</v>
      </c>
      <c r="B1366" s="132">
        <v>10113</v>
      </c>
      <c r="C1366" s="132">
        <v>10113</v>
      </c>
      <c r="D1366" s="309">
        <v>100</v>
      </c>
      <c r="E1366" s="132">
        <v>10113</v>
      </c>
    </row>
    <row r="1367" spans="1:5" ht="104">
      <c r="A1367" s="318" t="s">
        <v>565</v>
      </c>
      <c r="B1367" s="132">
        <v>1800182</v>
      </c>
      <c r="C1367" s="132">
        <v>1534919.63</v>
      </c>
      <c r="D1367" s="309">
        <v>85.264691570074604</v>
      </c>
      <c r="E1367" s="132">
        <v>64276.39</v>
      </c>
    </row>
    <row r="1368" spans="1:5" ht="104">
      <c r="A1368" s="318" t="s">
        <v>566</v>
      </c>
      <c r="B1368" s="132">
        <v>358643</v>
      </c>
      <c r="C1368" s="132">
        <v>158343</v>
      </c>
      <c r="D1368" s="309">
        <v>44.150589862342201</v>
      </c>
      <c r="E1368" s="132">
        <v>6154.6</v>
      </c>
    </row>
    <row r="1369" spans="1:5">
      <c r="A1369" s="313" t="s">
        <v>567</v>
      </c>
      <c r="B1369" s="132">
        <v>36684544</v>
      </c>
      <c r="C1369" s="132">
        <v>33787057.939999998</v>
      </c>
      <c r="D1369" s="309">
        <v>92.101616255608903</v>
      </c>
      <c r="E1369" s="132">
        <v>-654815.06000000006</v>
      </c>
    </row>
    <row r="1370" spans="1:5" ht="26">
      <c r="A1370" s="314" t="s">
        <v>568</v>
      </c>
      <c r="B1370" s="132">
        <v>36684544</v>
      </c>
      <c r="C1370" s="132">
        <v>33787057.939999998</v>
      </c>
      <c r="D1370" s="309">
        <v>92.101616255608903</v>
      </c>
      <c r="E1370" s="132">
        <v>-654815.06000000006</v>
      </c>
    </row>
    <row r="1371" spans="1:5">
      <c r="A1371" s="310" t="s">
        <v>570</v>
      </c>
      <c r="B1371" s="311">
        <v>112513997</v>
      </c>
      <c r="C1371" s="311">
        <v>85357076.849999994</v>
      </c>
      <c r="D1371" s="312">
        <v>75.863518429622602</v>
      </c>
      <c r="E1371" s="311">
        <v>9338749.1500000004</v>
      </c>
    </row>
    <row r="1372" spans="1:5">
      <c r="A1372" s="313" t="s">
        <v>571</v>
      </c>
      <c r="B1372" s="132">
        <v>110495960</v>
      </c>
      <c r="C1372" s="132">
        <v>84226106.310000002</v>
      </c>
      <c r="D1372" s="309">
        <v>76.225507529868096</v>
      </c>
      <c r="E1372" s="132">
        <v>9241224.6899999995</v>
      </c>
    </row>
    <row r="1373" spans="1:5">
      <c r="A1373" s="314" t="s">
        <v>572</v>
      </c>
      <c r="B1373" s="132">
        <v>28934700</v>
      </c>
      <c r="C1373" s="132">
        <v>20151100.469999999</v>
      </c>
      <c r="D1373" s="309">
        <v>69.643371004364994</v>
      </c>
      <c r="E1373" s="132">
        <v>2669872.66</v>
      </c>
    </row>
    <row r="1374" spans="1:5">
      <c r="A1374" s="317" t="s">
        <v>573</v>
      </c>
      <c r="B1374" s="132">
        <v>14356457</v>
      </c>
      <c r="C1374" s="132">
        <v>11366860.07</v>
      </c>
      <c r="D1374" s="309">
        <v>79.175942016891796</v>
      </c>
      <c r="E1374" s="132">
        <v>1660177.61</v>
      </c>
    </row>
    <row r="1375" spans="1:5">
      <c r="A1375" s="317" t="s">
        <v>574</v>
      </c>
      <c r="B1375" s="132">
        <v>14578243</v>
      </c>
      <c r="C1375" s="132">
        <v>8784240.4000000004</v>
      </c>
      <c r="D1375" s="309">
        <v>60.255823695626397</v>
      </c>
      <c r="E1375" s="132">
        <v>1009695.05</v>
      </c>
    </row>
    <row r="1376" spans="1:5" ht="26">
      <c r="A1376" s="314" t="s">
        <v>576</v>
      </c>
      <c r="B1376" s="132">
        <v>24091622</v>
      </c>
      <c r="C1376" s="132">
        <v>16563173.359999999</v>
      </c>
      <c r="D1376" s="309">
        <v>68.750760575605895</v>
      </c>
      <c r="E1376" s="132">
        <v>908838.07</v>
      </c>
    </row>
    <row r="1377" spans="1:5">
      <c r="A1377" s="317" t="s">
        <v>577</v>
      </c>
      <c r="B1377" s="132">
        <v>24015622</v>
      </c>
      <c r="C1377" s="132">
        <v>16561673.359999999</v>
      </c>
      <c r="D1377" s="309">
        <v>68.962083763643506</v>
      </c>
      <c r="E1377" s="132">
        <v>908838.07</v>
      </c>
    </row>
    <row r="1378" spans="1:5">
      <c r="A1378" s="317" t="s">
        <v>578</v>
      </c>
      <c r="B1378" s="132">
        <v>76000</v>
      </c>
      <c r="C1378" s="132">
        <v>1500</v>
      </c>
      <c r="D1378" s="309">
        <v>1.9736842105263199</v>
      </c>
      <c r="E1378" s="132">
        <v>0</v>
      </c>
    </row>
    <row r="1379" spans="1:5" ht="26">
      <c r="A1379" s="314" t="s">
        <v>579</v>
      </c>
      <c r="B1379" s="132">
        <v>8852467</v>
      </c>
      <c r="C1379" s="132">
        <v>7752316.7000000002</v>
      </c>
      <c r="D1379" s="309">
        <v>87.572387448606094</v>
      </c>
      <c r="E1379" s="132">
        <v>145898.25</v>
      </c>
    </row>
    <row r="1380" spans="1:5">
      <c r="A1380" s="317" t="s">
        <v>580</v>
      </c>
      <c r="B1380" s="132">
        <v>1578866</v>
      </c>
      <c r="C1380" s="132">
        <v>1261275.51</v>
      </c>
      <c r="D1380" s="309">
        <v>79.884899035130303</v>
      </c>
      <c r="E1380" s="132">
        <v>0</v>
      </c>
    </row>
    <row r="1381" spans="1:5">
      <c r="A1381" s="317" t="s">
        <v>581</v>
      </c>
      <c r="B1381" s="132">
        <v>7273601</v>
      </c>
      <c r="C1381" s="132">
        <v>6491041.1900000004</v>
      </c>
      <c r="D1381" s="309">
        <v>89.241095160430206</v>
      </c>
      <c r="E1381" s="132">
        <v>145898.25</v>
      </c>
    </row>
    <row r="1382" spans="1:5" ht="26">
      <c r="A1382" s="314" t="s">
        <v>582</v>
      </c>
      <c r="B1382" s="132">
        <v>48617171</v>
      </c>
      <c r="C1382" s="132">
        <v>39759515.780000001</v>
      </c>
      <c r="D1382" s="309">
        <v>81.780809047897904</v>
      </c>
      <c r="E1382" s="132">
        <v>5516615.71</v>
      </c>
    </row>
    <row r="1383" spans="1:5" ht="26">
      <c r="A1383" s="317" t="s">
        <v>583</v>
      </c>
      <c r="B1383" s="132">
        <v>1405263</v>
      </c>
      <c r="C1383" s="132">
        <v>1329265.8799999999</v>
      </c>
      <c r="D1383" s="309">
        <v>94.591964635801304</v>
      </c>
      <c r="E1383" s="132">
        <v>-15058.24</v>
      </c>
    </row>
    <row r="1384" spans="1:5" ht="26">
      <c r="A1384" s="318" t="s">
        <v>613</v>
      </c>
      <c r="B1384" s="132">
        <v>1405263</v>
      </c>
      <c r="C1384" s="132">
        <v>1329265.8799999999</v>
      </c>
      <c r="D1384" s="309">
        <v>94.591964635801304</v>
      </c>
      <c r="E1384" s="132">
        <v>-15058.24</v>
      </c>
    </row>
    <row r="1385" spans="1:5" ht="39">
      <c r="A1385" s="324" t="s">
        <v>614</v>
      </c>
      <c r="B1385" s="132">
        <v>73396</v>
      </c>
      <c r="C1385" s="132">
        <v>40576.76</v>
      </c>
      <c r="D1385" s="309">
        <v>55.284702163605701</v>
      </c>
      <c r="E1385" s="132">
        <v>-20503.240000000002</v>
      </c>
    </row>
    <row r="1386" spans="1:5" ht="39">
      <c r="A1386" s="324" t="s">
        <v>627</v>
      </c>
      <c r="B1386" s="132">
        <v>1331867</v>
      </c>
      <c r="C1386" s="132">
        <v>1288689.1200000001</v>
      </c>
      <c r="D1386" s="309">
        <v>96.758093713561493</v>
      </c>
      <c r="E1386" s="132">
        <v>5445</v>
      </c>
    </row>
    <row r="1387" spans="1:5" ht="52">
      <c r="A1387" s="317" t="s">
        <v>585</v>
      </c>
      <c r="B1387" s="132">
        <v>47211908</v>
      </c>
      <c r="C1387" s="132">
        <v>38430249.899999999</v>
      </c>
      <c r="D1387" s="309">
        <v>81.3994848503051</v>
      </c>
      <c r="E1387" s="132">
        <v>5531673.9500000002</v>
      </c>
    </row>
    <row r="1388" spans="1:5" ht="52">
      <c r="A1388" s="318" t="s">
        <v>586</v>
      </c>
      <c r="B1388" s="132">
        <v>11161756</v>
      </c>
      <c r="C1388" s="132">
        <v>8971020.4100000001</v>
      </c>
      <c r="D1388" s="309">
        <v>80.372841065509803</v>
      </c>
      <c r="E1388" s="132">
        <v>1241251.01</v>
      </c>
    </row>
    <row r="1389" spans="1:5" ht="78">
      <c r="A1389" s="318" t="s">
        <v>587</v>
      </c>
      <c r="B1389" s="132">
        <v>36050152</v>
      </c>
      <c r="C1389" s="132">
        <v>29459229.489999998</v>
      </c>
      <c r="D1389" s="309">
        <v>81.717351677185704</v>
      </c>
      <c r="E1389" s="132">
        <v>4290422.9400000004</v>
      </c>
    </row>
    <row r="1390" spans="1:5">
      <c r="A1390" s="313" t="s">
        <v>591</v>
      </c>
      <c r="B1390" s="132">
        <v>2018037</v>
      </c>
      <c r="C1390" s="132">
        <v>1130970.54</v>
      </c>
      <c r="D1390" s="309">
        <v>56.043102282069199</v>
      </c>
      <c r="E1390" s="132">
        <v>97524.46</v>
      </c>
    </row>
    <row r="1391" spans="1:5">
      <c r="A1391" s="314" t="s">
        <v>592</v>
      </c>
      <c r="B1391" s="132">
        <v>2018037</v>
      </c>
      <c r="C1391" s="132">
        <v>1130970.54</v>
      </c>
      <c r="D1391" s="309">
        <v>56.043102282069199</v>
      </c>
      <c r="E1391" s="132">
        <v>97524.46</v>
      </c>
    </row>
    <row r="1392" spans="1:5">
      <c r="A1392" s="308" t="s">
        <v>198</v>
      </c>
      <c r="B1392" s="132">
        <v>-25893270</v>
      </c>
      <c r="C1392" s="132">
        <v>365688.04</v>
      </c>
      <c r="D1392" s="309">
        <v>-1.41228991162568</v>
      </c>
      <c r="E1392" s="132">
        <v>-5083842.3499999996</v>
      </c>
    </row>
    <row r="1393" spans="1:5">
      <c r="A1393" s="308" t="s">
        <v>602</v>
      </c>
      <c r="B1393" s="132">
        <v>25893270</v>
      </c>
      <c r="C1393" s="132">
        <v>-365688.04</v>
      </c>
      <c r="D1393" s="309">
        <v>-1.41228991162568</v>
      </c>
      <c r="E1393" s="132">
        <v>5083842.3499999996</v>
      </c>
    </row>
    <row r="1394" spans="1:5">
      <c r="A1394" s="313" t="s">
        <v>605</v>
      </c>
      <c r="B1394" s="132">
        <v>25893270</v>
      </c>
      <c r="C1394" s="132">
        <v>-365688.04</v>
      </c>
      <c r="D1394" s="309">
        <v>-1.41228991162568</v>
      </c>
      <c r="E1394" s="132">
        <v>5083842.3499999996</v>
      </c>
    </row>
    <row r="1395" spans="1:5" ht="39">
      <c r="A1395" s="314" t="s">
        <v>606</v>
      </c>
      <c r="B1395" s="132">
        <v>64791</v>
      </c>
      <c r="C1395" s="132">
        <v>-64790.2</v>
      </c>
      <c r="D1395" s="309">
        <v>-99.9987652606072</v>
      </c>
      <c r="E1395" s="132">
        <v>0</v>
      </c>
    </row>
    <row r="1396" spans="1:5" ht="39">
      <c r="A1396" s="314" t="s">
        <v>607</v>
      </c>
      <c r="B1396" s="132">
        <v>25828479</v>
      </c>
      <c r="C1396" s="132">
        <v>-25222455.489999998</v>
      </c>
      <c r="D1396" s="309">
        <v>-97.653661642251606</v>
      </c>
      <c r="E1396" s="132">
        <v>-2150</v>
      </c>
    </row>
    <row r="1397" spans="1:5">
      <c r="A1397" s="308"/>
      <c r="B1397" s="132"/>
      <c r="C1397" s="132"/>
      <c r="D1397" s="309"/>
      <c r="E1397" s="132"/>
    </row>
    <row r="1398" spans="1:5">
      <c r="A1398" s="323" t="s">
        <v>638</v>
      </c>
      <c r="B1398" s="132"/>
      <c r="C1398" s="132"/>
      <c r="D1398" s="309"/>
      <c r="E1398" s="132"/>
    </row>
    <row r="1399" spans="1:5">
      <c r="A1399" s="310" t="s">
        <v>546</v>
      </c>
      <c r="B1399" s="311">
        <v>862418310</v>
      </c>
      <c r="C1399" s="311">
        <v>787407407.94000006</v>
      </c>
      <c r="D1399" s="312">
        <v>91.302260029706503</v>
      </c>
      <c r="E1399" s="311">
        <v>-74235964.75</v>
      </c>
    </row>
    <row r="1400" spans="1:5" ht="26">
      <c r="A1400" s="313" t="s">
        <v>548</v>
      </c>
      <c r="B1400" s="132">
        <v>14071545</v>
      </c>
      <c r="C1400" s="132">
        <v>14633071.300000001</v>
      </c>
      <c r="D1400" s="309">
        <v>103.990509215584</v>
      </c>
      <c r="E1400" s="132">
        <v>1008626.84</v>
      </c>
    </row>
    <row r="1401" spans="1:5" ht="26">
      <c r="A1401" s="313" t="s">
        <v>549</v>
      </c>
      <c r="B1401" s="132">
        <v>733606</v>
      </c>
      <c r="C1401" s="132">
        <v>730542.76</v>
      </c>
      <c r="D1401" s="309">
        <v>99.582440710681198</v>
      </c>
      <c r="E1401" s="132">
        <v>-16619.48</v>
      </c>
    </row>
    <row r="1402" spans="1:5">
      <c r="A1402" s="314" t="s">
        <v>550</v>
      </c>
      <c r="B1402" s="132">
        <v>701797</v>
      </c>
      <c r="C1402" s="132">
        <v>698733.76</v>
      </c>
      <c r="D1402" s="309">
        <v>99.563514805563401</v>
      </c>
      <c r="E1402" s="132">
        <v>-16619.48</v>
      </c>
    </row>
    <row r="1403" spans="1:5" ht="26">
      <c r="A1403" s="314" t="s">
        <v>551</v>
      </c>
      <c r="B1403" s="132">
        <v>31809</v>
      </c>
      <c r="C1403" s="132">
        <v>31809</v>
      </c>
      <c r="D1403" s="309">
        <v>100</v>
      </c>
      <c r="E1403" s="132">
        <v>0</v>
      </c>
    </row>
    <row r="1404" spans="1:5">
      <c r="A1404" s="313" t="s">
        <v>552</v>
      </c>
      <c r="B1404" s="132">
        <v>517443</v>
      </c>
      <c r="C1404" s="132">
        <v>492319.04</v>
      </c>
      <c r="D1404" s="309">
        <v>95.144593704040801</v>
      </c>
      <c r="E1404" s="132">
        <v>211511.05</v>
      </c>
    </row>
    <row r="1405" spans="1:5">
      <c r="A1405" s="314" t="s">
        <v>553</v>
      </c>
      <c r="B1405" s="132">
        <v>264311</v>
      </c>
      <c r="C1405" s="132">
        <v>239188.45</v>
      </c>
      <c r="D1405" s="309">
        <v>90.495079659946001</v>
      </c>
      <c r="E1405" s="132">
        <v>-3987.54</v>
      </c>
    </row>
    <row r="1406" spans="1:5">
      <c r="A1406" s="317" t="s">
        <v>616</v>
      </c>
      <c r="B1406" s="132">
        <v>264311</v>
      </c>
      <c r="C1406" s="132">
        <v>239188.45</v>
      </c>
      <c r="D1406" s="309">
        <v>90.495079659946001</v>
      </c>
      <c r="E1406" s="132">
        <v>-3987.54</v>
      </c>
    </row>
    <row r="1407" spans="1:5" ht="26">
      <c r="A1407" s="318" t="s">
        <v>617</v>
      </c>
      <c r="B1407" s="132">
        <v>264311</v>
      </c>
      <c r="C1407" s="132">
        <v>239188.45</v>
      </c>
      <c r="D1407" s="309">
        <v>90.495079659946001</v>
      </c>
      <c r="E1407" s="132">
        <v>-3987.54</v>
      </c>
    </row>
    <row r="1408" spans="1:5" ht="39">
      <c r="A1408" s="324" t="s">
        <v>618</v>
      </c>
      <c r="B1408" s="132">
        <v>132474</v>
      </c>
      <c r="C1408" s="132">
        <v>131440.79</v>
      </c>
      <c r="D1408" s="309">
        <v>99.220065824237196</v>
      </c>
      <c r="E1408" s="132">
        <v>7032.3</v>
      </c>
    </row>
    <row r="1409" spans="1:5" ht="26">
      <c r="A1409" s="324" t="s">
        <v>620</v>
      </c>
      <c r="B1409" s="132">
        <v>131837</v>
      </c>
      <c r="C1409" s="132">
        <v>107747.66</v>
      </c>
      <c r="D1409" s="309">
        <v>81.727936770405904</v>
      </c>
      <c r="E1409" s="132">
        <v>-11019.84</v>
      </c>
    </row>
    <row r="1410" spans="1:5" ht="26">
      <c r="A1410" s="314" t="s">
        <v>561</v>
      </c>
      <c r="B1410" s="132">
        <v>253132</v>
      </c>
      <c r="C1410" s="132">
        <v>253130.59</v>
      </c>
      <c r="D1410" s="309">
        <v>99.999442978367</v>
      </c>
      <c r="E1410" s="132">
        <v>215498.59</v>
      </c>
    </row>
    <row r="1411" spans="1:5" ht="39">
      <c r="A1411" s="317" t="s">
        <v>562</v>
      </c>
      <c r="B1411" s="132">
        <v>253132</v>
      </c>
      <c r="C1411" s="132">
        <v>253130.59</v>
      </c>
      <c r="D1411" s="309">
        <v>99.999442978367</v>
      </c>
      <c r="E1411" s="132">
        <v>215498.59</v>
      </c>
    </row>
    <row r="1412" spans="1:5" ht="104">
      <c r="A1412" s="318" t="s">
        <v>565</v>
      </c>
      <c r="B1412" s="132">
        <v>253132</v>
      </c>
      <c r="C1412" s="132">
        <v>253130.59</v>
      </c>
      <c r="D1412" s="309">
        <v>99.999442978367</v>
      </c>
      <c r="E1412" s="132">
        <v>215498.59</v>
      </c>
    </row>
    <row r="1413" spans="1:5">
      <c r="A1413" s="313" t="s">
        <v>567</v>
      </c>
      <c r="B1413" s="132">
        <v>847095716</v>
      </c>
      <c r="C1413" s="132">
        <v>771551474.84000003</v>
      </c>
      <c r="D1413" s="309">
        <v>91.081971053198004</v>
      </c>
      <c r="E1413" s="132">
        <v>-75439483.159999996</v>
      </c>
    </row>
    <row r="1414" spans="1:5" ht="26">
      <c r="A1414" s="314" t="s">
        <v>568</v>
      </c>
      <c r="B1414" s="132">
        <v>830317413</v>
      </c>
      <c r="C1414" s="132">
        <v>757517170.5</v>
      </c>
      <c r="D1414" s="309">
        <v>91.232239459248802</v>
      </c>
      <c r="E1414" s="132">
        <v>-72695484.5</v>
      </c>
    </row>
    <row r="1415" spans="1:5" ht="26">
      <c r="A1415" s="314" t="s">
        <v>569</v>
      </c>
      <c r="B1415" s="132">
        <v>16778303</v>
      </c>
      <c r="C1415" s="132">
        <v>14034304.34</v>
      </c>
      <c r="D1415" s="309">
        <v>83.645553069342</v>
      </c>
      <c r="E1415" s="132">
        <v>-2743998.66</v>
      </c>
    </row>
    <row r="1416" spans="1:5">
      <c r="A1416" s="310" t="s">
        <v>570</v>
      </c>
      <c r="B1416" s="311">
        <v>865279749</v>
      </c>
      <c r="C1416" s="311">
        <v>787514295.14999998</v>
      </c>
      <c r="D1416" s="312">
        <v>91.012680703567497</v>
      </c>
      <c r="E1416" s="311">
        <v>202410792.53</v>
      </c>
    </row>
    <row r="1417" spans="1:5">
      <c r="A1417" s="313" t="s">
        <v>571</v>
      </c>
      <c r="B1417" s="132">
        <v>842945564</v>
      </c>
      <c r="C1417" s="132">
        <v>770174658.35000002</v>
      </c>
      <c r="D1417" s="309">
        <v>91.367069386463996</v>
      </c>
      <c r="E1417" s="132">
        <v>199971097.28</v>
      </c>
    </row>
    <row r="1418" spans="1:5">
      <c r="A1418" s="314" t="s">
        <v>572</v>
      </c>
      <c r="B1418" s="132">
        <v>93189357</v>
      </c>
      <c r="C1418" s="132">
        <v>88649640.989999995</v>
      </c>
      <c r="D1418" s="309">
        <v>95.128503773236702</v>
      </c>
      <c r="E1418" s="132">
        <v>11792534.93</v>
      </c>
    </row>
    <row r="1419" spans="1:5">
      <c r="A1419" s="317" t="s">
        <v>573</v>
      </c>
      <c r="B1419" s="132">
        <v>74262472</v>
      </c>
      <c r="C1419" s="132">
        <v>71411905.680000007</v>
      </c>
      <c r="D1419" s="309">
        <v>96.161498205984898</v>
      </c>
      <c r="E1419" s="132">
        <v>9652530.9800000004</v>
      </c>
    </row>
    <row r="1420" spans="1:5">
      <c r="A1420" s="317" t="s">
        <v>574</v>
      </c>
      <c r="B1420" s="132">
        <v>18926885</v>
      </c>
      <c r="C1420" s="132">
        <v>17237735.309999999</v>
      </c>
      <c r="D1420" s="309">
        <v>91.075395185208805</v>
      </c>
      <c r="E1420" s="132">
        <v>2140003.9500000002</v>
      </c>
    </row>
    <row r="1421" spans="1:5" ht="26">
      <c r="A1421" s="314" t="s">
        <v>576</v>
      </c>
      <c r="B1421" s="132">
        <v>694585873</v>
      </c>
      <c r="C1421" s="132">
        <v>631455029.33000004</v>
      </c>
      <c r="D1421" s="309">
        <v>90.911009549138896</v>
      </c>
      <c r="E1421" s="132">
        <v>184841803.19</v>
      </c>
    </row>
    <row r="1422" spans="1:5">
      <c r="A1422" s="317" t="s">
        <v>577</v>
      </c>
      <c r="B1422" s="132">
        <v>694574959</v>
      </c>
      <c r="C1422" s="132">
        <v>631444115.42999995</v>
      </c>
      <c r="D1422" s="309">
        <v>90.910866746349299</v>
      </c>
      <c r="E1422" s="132">
        <v>184841803.19</v>
      </c>
    </row>
    <row r="1423" spans="1:5">
      <c r="A1423" s="317" t="s">
        <v>578</v>
      </c>
      <c r="B1423" s="132">
        <v>10914</v>
      </c>
      <c r="C1423" s="132">
        <v>10913.9</v>
      </c>
      <c r="D1423" s="309">
        <v>99.999083745647795</v>
      </c>
      <c r="E1423" s="132">
        <v>0</v>
      </c>
    </row>
    <row r="1424" spans="1:5" ht="26">
      <c r="A1424" s="314" t="s">
        <v>579</v>
      </c>
      <c r="B1424" s="132">
        <v>813252</v>
      </c>
      <c r="C1424" s="132">
        <v>765886.44</v>
      </c>
      <c r="D1424" s="309">
        <v>94.1757831520857</v>
      </c>
      <c r="E1424" s="132">
        <v>103690.55</v>
      </c>
    </row>
    <row r="1425" spans="1:5">
      <c r="A1425" s="317" t="s">
        <v>581</v>
      </c>
      <c r="B1425" s="132">
        <v>813252</v>
      </c>
      <c r="C1425" s="132">
        <v>765886.44</v>
      </c>
      <c r="D1425" s="309">
        <v>94.1757831520857</v>
      </c>
      <c r="E1425" s="132">
        <v>103690.55</v>
      </c>
    </row>
    <row r="1426" spans="1:5" ht="26">
      <c r="A1426" s="314" t="s">
        <v>582</v>
      </c>
      <c r="B1426" s="132">
        <v>54357082</v>
      </c>
      <c r="C1426" s="132">
        <v>49304101.590000004</v>
      </c>
      <c r="D1426" s="309">
        <v>90.704099219306897</v>
      </c>
      <c r="E1426" s="132">
        <v>3233068.61</v>
      </c>
    </row>
    <row r="1427" spans="1:5" ht="26">
      <c r="A1427" s="317" t="s">
        <v>583</v>
      </c>
      <c r="B1427" s="132">
        <v>207193</v>
      </c>
      <c r="C1427" s="132">
        <v>188259.91</v>
      </c>
      <c r="D1427" s="309">
        <v>90.862099588306506</v>
      </c>
      <c r="E1427" s="132">
        <v>43436.18</v>
      </c>
    </row>
    <row r="1428" spans="1:5" ht="26">
      <c r="A1428" s="318" t="s">
        <v>584</v>
      </c>
      <c r="B1428" s="132">
        <v>12406</v>
      </c>
      <c r="C1428" s="132">
        <v>0</v>
      </c>
      <c r="D1428" s="309">
        <v>0</v>
      </c>
      <c r="E1428" s="132">
        <v>0</v>
      </c>
    </row>
    <row r="1429" spans="1:5" ht="26">
      <c r="A1429" s="318" t="s">
        <v>613</v>
      </c>
      <c r="B1429" s="132">
        <v>194787</v>
      </c>
      <c r="C1429" s="132">
        <v>188259.91</v>
      </c>
      <c r="D1429" s="309">
        <v>96.6491141605959</v>
      </c>
      <c r="E1429" s="132">
        <v>43436.18</v>
      </c>
    </row>
    <row r="1430" spans="1:5" ht="39">
      <c r="A1430" s="324" t="s">
        <v>614</v>
      </c>
      <c r="B1430" s="132">
        <v>176620</v>
      </c>
      <c r="C1430" s="132">
        <v>176339.91</v>
      </c>
      <c r="D1430" s="309">
        <v>99.841416600611495</v>
      </c>
      <c r="E1430" s="132">
        <v>43436.18</v>
      </c>
    </row>
    <row r="1431" spans="1:5" ht="39">
      <c r="A1431" s="324" t="s">
        <v>627</v>
      </c>
      <c r="B1431" s="132">
        <v>18167</v>
      </c>
      <c r="C1431" s="132">
        <v>11920</v>
      </c>
      <c r="D1431" s="309">
        <v>65.613474982110404</v>
      </c>
      <c r="E1431" s="132">
        <v>0</v>
      </c>
    </row>
    <row r="1432" spans="1:5" ht="52">
      <c r="A1432" s="317" t="s">
        <v>585</v>
      </c>
      <c r="B1432" s="132">
        <v>13530904</v>
      </c>
      <c r="C1432" s="132">
        <v>11281770.029999999</v>
      </c>
      <c r="D1432" s="309">
        <v>83.377799665122197</v>
      </c>
      <c r="E1432" s="132">
        <v>572768.67000000004</v>
      </c>
    </row>
    <row r="1433" spans="1:5" ht="52">
      <c r="A1433" s="318" t="s">
        <v>586</v>
      </c>
      <c r="B1433" s="132">
        <v>291511</v>
      </c>
      <c r="C1433" s="132">
        <v>193698.82</v>
      </c>
      <c r="D1433" s="309">
        <v>66.446487439582</v>
      </c>
      <c r="E1433" s="132">
        <v>56325.57</v>
      </c>
    </row>
    <row r="1434" spans="1:5" ht="78">
      <c r="A1434" s="318" t="s">
        <v>587</v>
      </c>
      <c r="B1434" s="132">
        <v>13239393</v>
      </c>
      <c r="C1434" s="132">
        <v>11088071.210000001</v>
      </c>
      <c r="D1434" s="309">
        <v>83.750601028310001</v>
      </c>
      <c r="E1434" s="132">
        <v>516443.1</v>
      </c>
    </row>
    <row r="1435" spans="1:5" ht="26">
      <c r="A1435" s="317" t="s">
        <v>588</v>
      </c>
      <c r="B1435" s="132">
        <v>23808873</v>
      </c>
      <c r="C1435" s="132">
        <v>23767958.309999999</v>
      </c>
      <c r="D1435" s="309">
        <v>99.828153604750597</v>
      </c>
      <c r="E1435" s="132">
        <v>1177655.1299999999</v>
      </c>
    </row>
    <row r="1436" spans="1:5" ht="26">
      <c r="A1436" s="318" t="s">
        <v>589</v>
      </c>
      <c r="B1436" s="132">
        <v>354913</v>
      </c>
      <c r="C1436" s="132">
        <v>337058.37</v>
      </c>
      <c r="D1436" s="309">
        <v>94.969293883289694</v>
      </c>
      <c r="E1436" s="132">
        <v>109503.69</v>
      </c>
    </row>
    <row r="1437" spans="1:5" ht="52">
      <c r="A1437" s="318" t="s">
        <v>590</v>
      </c>
      <c r="B1437" s="132">
        <v>23453960</v>
      </c>
      <c r="C1437" s="132">
        <v>23430899.940000001</v>
      </c>
      <c r="D1437" s="309">
        <v>99.901679460526097</v>
      </c>
      <c r="E1437" s="132">
        <v>1068151.44</v>
      </c>
    </row>
    <row r="1438" spans="1:5" ht="26">
      <c r="A1438" s="317" t="s">
        <v>628</v>
      </c>
      <c r="B1438" s="132">
        <v>16810112</v>
      </c>
      <c r="C1438" s="132">
        <v>14066113.34</v>
      </c>
      <c r="D1438" s="309">
        <v>83.676499835337196</v>
      </c>
      <c r="E1438" s="132">
        <v>1439208.63</v>
      </c>
    </row>
    <row r="1439" spans="1:5">
      <c r="A1439" s="313" t="s">
        <v>591</v>
      </c>
      <c r="B1439" s="132">
        <v>22334185</v>
      </c>
      <c r="C1439" s="132">
        <v>17339636.800000001</v>
      </c>
      <c r="D1439" s="309">
        <v>77.637204133484204</v>
      </c>
      <c r="E1439" s="132">
        <v>2439695.25</v>
      </c>
    </row>
    <row r="1440" spans="1:5">
      <c r="A1440" s="314" t="s">
        <v>592</v>
      </c>
      <c r="B1440" s="132">
        <v>11828960</v>
      </c>
      <c r="C1440" s="132">
        <v>7531133.1600000001</v>
      </c>
      <c r="D1440" s="309">
        <v>63.666908671599202</v>
      </c>
      <c r="E1440" s="132">
        <v>2237854.13</v>
      </c>
    </row>
    <row r="1441" spans="1:5">
      <c r="A1441" s="314" t="s">
        <v>593</v>
      </c>
      <c r="B1441" s="132">
        <v>10505225</v>
      </c>
      <c r="C1441" s="132">
        <v>9808503.6400000006</v>
      </c>
      <c r="D1441" s="309">
        <v>93.367858756000004</v>
      </c>
      <c r="E1441" s="132">
        <v>201841.12</v>
      </c>
    </row>
    <row r="1442" spans="1:5" ht="52">
      <c r="A1442" s="317" t="s">
        <v>596</v>
      </c>
      <c r="B1442" s="132">
        <v>4457294</v>
      </c>
      <c r="C1442" s="132">
        <v>3835507.66</v>
      </c>
      <c r="D1442" s="309">
        <v>86.050138492098597</v>
      </c>
      <c r="E1442" s="132">
        <v>182256.97</v>
      </c>
    </row>
    <row r="1443" spans="1:5" ht="52">
      <c r="A1443" s="318" t="s">
        <v>597</v>
      </c>
      <c r="B1443" s="132">
        <v>3870510</v>
      </c>
      <c r="C1443" s="132">
        <v>3280724.07</v>
      </c>
      <c r="D1443" s="309">
        <v>84.762061588782899</v>
      </c>
      <c r="E1443" s="132">
        <v>182256.97</v>
      </c>
    </row>
    <row r="1444" spans="1:5" ht="78">
      <c r="A1444" s="318" t="s">
        <v>598</v>
      </c>
      <c r="B1444" s="132">
        <v>586784</v>
      </c>
      <c r="C1444" s="132">
        <v>554783.59</v>
      </c>
      <c r="D1444" s="309">
        <v>94.546475364018093</v>
      </c>
      <c r="E1444" s="132">
        <v>0</v>
      </c>
    </row>
    <row r="1445" spans="1:5" ht="26">
      <c r="A1445" s="317" t="s">
        <v>599</v>
      </c>
      <c r="B1445" s="132">
        <v>6047931</v>
      </c>
      <c r="C1445" s="132">
        <v>5972995.9800000004</v>
      </c>
      <c r="D1445" s="309">
        <v>98.760980904047997</v>
      </c>
      <c r="E1445" s="132">
        <v>19584.150000000001</v>
      </c>
    </row>
    <row r="1446" spans="1:5" ht="26">
      <c r="A1446" s="318" t="s">
        <v>600</v>
      </c>
      <c r="B1446" s="132">
        <v>211134</v>
      </c>
      <c r="C1446" s="132">
        <v>197032.72</v>
      </c>
      <c r="D1446" s="309">
        <v>93.321170441520593</v>
      </c>
      <c r="E1446" s="132">
        <v>80417.89</v>
      </c>
    </row>
    <row r="1447" spans="1:5" ht="52">
      <c r="A1447" s="318" t="s">
        <v>601</v>
      </c>
      <c r="B1447" s="132">
        <v>5836797</v>
      </c>
      <c r="C1447" s="132">
        <v>5775963.2599999998</v>
      </c>
      <c r="D1447" s="309">
        <v>98.957754741170504</v>
      </c>
      <c r="E1447" s="132">
        <v>-60833.74</v>
      </c>
    </row>
    <row r="1448" spans="1:5">
      <c r="A1448" s="308" t="s">
        <v>198</v>
      </c>
      <c r="B1448" s="132">
        <v>-2861439</v>
      </c>
      <c r="C1448" s="132">
        <v>-106887.21</v>
      </c>
      <c r="D1448" s="309">
        <v>3.7354355623167201</v>
      </c>
      <c r="E1448" s="132">
        <v>-276646757.27999997</v>
      </c>
    </row>
    <row r="1449" spans="1:5">
      <c r="A1449" s="308" t="s">
        <v>602</v>
      </c>
      <c r="B1449" s="132">
        <v>2861439</v>
      </c>
      <c r="C1449" s="132">
        <v>106887.21</v>
      </c>
      <c r="D1449" s="309">
        <v>3.7354355623167201</v>
      </c>
      <c r="E1449" s="132">
        <v>276646757.27999997</v>
      </c>
    </row>
    <row r="1450" spans="1:5">
      <c r="A1450" s="313" t="s">
        <v>605</v>
      </c>
      <c r="B1450" s="132">
        <v>2861439</v>
      </c>
      <c r="C1450" s="132">
        <v>106887.21</v>
      </c>
      <c r="D1450" s="309">
        <v>3.7354355623167201</v>
      </c>
      <c r="E1450" s="132">
        <v>276646757.27999997</v>
      </c>
    </row>
    <row r="1451" spans="1:5" ht="39">
      <c r="A1451" s="314" t="s">
        <v>606</v>
      </c>
      <c r="B1451" s="132">
        <v>2752618</v>
      </c>
      <c r="C1451" s="132">
        <v>-2752579.21</v>
      </c>
      <c r="D1451" s="309">
        <v>-99.998590796107607</v>
      </c>
      <c r="E1451" s="132">
        <v>0</v>
      </c>
    </row>
    <row r="1452" spans="1:5" ht="39">
      <c r="A1452" s="314" t="s">
        <v>607</v>
      </c>
      <c r="B1452" s="132">
        <v>108821</v>
      </c>
      <c r="C1452" s="132">
        <v>-108819.53</v>
      </c>
      <c r="D1452" s="309">
        <v>-99.998649157791206</v>
      </c>
      <c r="E1452" s="132">
        <v>-0.41</v>
      </c>
    </row>
    <row r="1453" spans="1:5">
      <c r="A1453" s="308"/>
      <c r="B1453" s="132"/>
      <c r="C1453" s="132"/>
      <c r="D1453" s="309"/>
      <c r="E1453" s="132"/>
    </row>
    <row r="1454" spans="1:5">
      <c r="A1454" s="310" t="s">
        <v>610</v>
      </c>
      <c r="B1454" s="311"/>
      <c r="C1454" s="311"/>
      <c r="D1454" s="312"/>
      <c r="E1454" s="311"/>
    </row>
    <row r="1455" spans="1:5">
      <c r="A1455" s="310" t="s">
        <v>546</v>
      </c>
      <c r="B1455" s="311">
        <v>161902295</v>
      </c>
      <c r="C1455" s="311">
        <v>160173113.03999999</v>
      </c>
      <c r="D1455" s="312">
        <v>98.9319595747546</v>
      </c>
      <c r="E1455" s="311">
        <v>-1169227.9099999999</v>
      </c>
    </row>
    <row r="1456" spans="1:5" ht="26">
      <c r="A1456" s="313" t="s">
        <v>548</v>
      </c>
      <c r="B1456" s="132">
        <v>14071545</v>
      </c>
      <c r="C1456" s="132">
        <v>14633071.300000001</v>
      </c>
      <c r="D1456" s="309">
        <v>103.990509215584</v>
      </c>
      <c r="E1456" s="132">
        <v>1008656.84</v>
      </c>
    </row>
    <row r="1457" spans="1:5">
      <c r="A1457" s="313" t="s">
        <v>552</v>
      </c>
      <c r="B1457" s="132">
        <v>132474</v>
      </c>
      <c r="C1457" s="132">
        <v>131440.79</v>
      </c>
      <c r="D1457" s="309">
        <v>99.220065824237196</v>
      </c>
      <c r="E1457" s="132">
        <v>7032.3</v>
      </c>
    </row>
    <row r="1458" spans="1:5">
      <c r="A1458" s="314" t="s">
        <v>553</v>
      </c>
      <c r="B1458" s="132">
        <v>132474</v>
      </c>
      <c r="C1458" s="132">
        <v>131440.79</v>
      </c>
      <c r="D1458" s="309">
        <v>99.220065824237196</v>
      </c>
      <c r="E1458" s="132">
        <v>7032.3</v>
      </c>
    </row>
    <row r="1459" spans="1:5">
      <c r="A1459" s="317" t="s">
        <v>616</v>
      </c>
      <c r="B1459" s="132">
        <v>132474</v>
      </c>
      <c r="C1459" s="132">
        <v>131440.79</v>
      </c>
      <c r="D1459" s="309">
        <v>99.220065824237196</v>
      </c>
      <c r="E1459" s="132">
        <v>7032.3</v>
      </c>
    </row>
    <row r="1460" spans="1:5" ht="26">
      <c r="A1460" s="318" t="s">
        <v>617</v>
      </c>
      <c r="B1460" s="132">
        <v>132474</v>
      </c>
      <c r="C1460" s="132">
        <v>131440.79</v>
      </c>
      <c r="D1460" s="309">
        <v>99.220065824237196</v>
      </c>
      <c r="E1460" s="132">
        <v>7032.3</v>
      </c>
    </row>
    <row r="1461" spans="1:5" ht="39">
      <c r="A1461" s="324" t="s">
        <v>618</v>
      </c>
      <c r="B1461" s="132">
        <v>132474</v>
      </c>
      <c r="C1461" s="132">
        <v>131440.79</v>
      </c>
      <c r="D1461" s="309">
        <v>99.220065824237196</v>
      </c>
      <c r="E1461" s="132">
        <v>7032.3</v>
      </c>
    </row>
    <row r="1462" spans="1:5">
      <c r="A1462" s="313" t="s">
        <v>567</v>
      </c>
      <c r="B1462" s="132">
        <v>147698276</v>
      </c>
      <c r="C1462" s="132">
        <v>145408600.94999999</v>
      </c>
      <c r="D1462" s="309">
        <v>98.449761830666205</v>
      </c>
      <c r="E1462" s="132">
        <v>-2184917.0499999998</v>
      </c>
    </row>
    <row r="1463" spans="1:5" ht="26">
      <c r="A1463" s="314" t="s">
        <v>568</v>
      </c>
      <c r="B1463" s="132">
        <v>147698276</v>
      </c>
      <c r="C1463" s="132">
        <v>145408600.94999999</v>
      </c>
      <c r="D1463" s="309">
        <v>98.449761830666205</v>
      </c>
      <c r="E1463" s="132">
        <v>-2184917.0499999998</v>
      </c>
    </row>
    <row r="1464" spans="1:5">
      <c r="A1464" s="310" t="s">
        <v>570</v>
      </c>
      <c r="B1464" s="311">
        <v>164654913</v>
      </c>
      <c r="C1464" s="311">
        <v>160463216.38999999</v>
      </c>
      <c r="D1464" s="312">
        <v>97.454253545413493</v>
      </c>
      <c r="E1464" s="311">
        <v>17501984.359999999</v>
      </c>
    </row>
    <row r="1465" spans="1:5">
      <c r="A1465" s="313" t="s">
        <v>571</v>
      </c>
      <c r="B1465" s="132">
        <v>154773979</v>
      </c>
      <c r="C1465" s="132">
        <v>151438931.58000001</v>
      </c>
      <c r="D1465" s="309">
        <v>97.845214394856399</v>
      </c>
      <c r="E1465" s="132">
        <v>15915231.560000001</v>
      </c>
    </row>
    <row r="1466" spans="1:5">
      <c r="A1466" s="314" t="s">
        <v>572</v>
      </c>
      <c r="B1466" s="132">
        <v>77478907</v>
      </c>
      <c r="C1466" s="132">
        <v>75832137.180000007</v>
      </c>
      <c r="D1466" s="309">
        <v>97.874557239172205</v>
      </c>
      <c r="E1466" s="132">
        <v>10041784.83</v>
      </c>
    </row>
    <row r="1467" spans="1:5">
      <c r="A1467" s="317" t="s">
        <v>573</v>
      </c>
      <c r="B1467" s="132">
        <v>64025141</v>
      </c>
      <c r="C1467" s="132">
        <v>63013140.479999997</v>
      </c>
      <c r="D1467" s="309">
        <v>98.419370103378597</v>
      </c>
      <c r="E1467" s="132">
        <v>8300040.5199999996</v>
      </c>
    </row>
    <row r="1468" spans="1:5">
      <c r="A1468" s="317" t="s">
        <v>574</v>
      </c>
      <c r="B1468" s="132">
        <v>13453766</v>
      </c>
      <c r="C1468" s="132">
        <v>12818996.699999999</v>
      </c>
      <c r="D1468" s="309">
        <v>95.281846733472307</v>
      </c>
      <c r="E1468" s="132">
        <v>1741744.31</v>
      </c>
    </row>
    <row r="1469" spans="1:5" ht="26">
      <c r="A1469" s="314" t="s">
        <v>576</v>
      </c>
      <c r="B1469" s="132">
        <v>52591729</v>
      </c>
      <c r="C1469" s="132">
        <v>51004175.060000002</v>
      </c>
      <c r="D1469" s="309">
        <v>96.981361955222994</v>
      </c>
      <c r="E1469" s="132">
        <v>4548426.46</v>
      </c>
    </row>
    <row r="1470" spans="1:5">
      <c r="A1470" s="317" t="s">
        <v>577</v>
      </c>
      <c r="B1470" s="132">
        <v>52580815</v>
      </c>
      <c r="C1470" s="132">
        <v>50993261.159999996</v>
      </c>
      <c r="D1470" s="309">
        <v>96.980735578176194</v>
      </c>
      <c r="E1470" s="132">
        <v>4548426.46</v>
      </c>
    </row>
    <row r="1471" spans="1:5">
      <c r="A1471" s="317" t="s">
        <v>578</v>
      </c>
      <c r="B1471" s="132">
        <v>10914</v>
      </c>
      <c r="C1471" s="132">
        <v>10913.9</v>
      </c>
      <c r="D1471" s="309">
        <v>99.999083745647795</v>
      </c>
      <c r="E1471" s="132">
        <v>0</v>
      </c>
    </row>
    <row r="1472" spans="1:5" ht="26">
      <c r="A1472" s="314" t="s">
        <v>579</v>
      </c>
      <c r="B1472" s="132">
        <v>813252</v>
      </c>
      <c r="C1472" s="132">
        <v>765886.44</v>
      </c>
      <c r="D1472" s="309">
        <v>94.1757831520857</v>
      </c>
      <c r="E1472" s="132">
        <v>103690.55</v>
      </c>
    </row>
    <row r="1473" spans="1:5">
      <c r="A1473" s="317" t="s">
        <v>581</v>
      </c>
      <c r="B1473" s="132">
        <v>813252</v>
      </c>
      <c r="C1473" s="132">
        <v>765886.44</v>
      </c>
      <c r="D1473" s="309">
        <v>94.1757831520857</v>
      </c>
      <c r="E1473" s="132">
        <v>103690.55</v>
      </c>
    </row>
    <row r="1474" spans="1:5" ht="26">
      <c r="A1474" s="314" t="s">
        <v>582</v>
      </c>
      <c r="B1474" s="132">
        <v>23890091</v>
      </c>
      <c r="C1474" s="132">
        <v>23836732.899999999</v>
      </c>
      <c r="D1474" s="309">
        <v>99.776651750719594</v>
      </c>
      <c r="E1474" s="132">
        <v>1221329.72</v>
      </c>
    </row>
    <row r="1475" spans="1:5" ht="26">
      <c r="A1475" s="317" t="s">
        <v>583</v>
      </c>
      <c r="B1475" s="132">
        <v>81218</v>
      </c>
      <c r="C1475" s="132">
        <v>68774.59</v>
      </c>
      <c r="D1475" s="309">
        <v>84.678999729124101</v>
      </c>
      <c r="E1475" s="132">
        <v>43674.59</v>
      </c>
    </row>
    <row r="1476" spans="1:5" ht="26">
      <c r="A1476" s="318" t="s">
        <v>584</v>
      </c>
      <c r="B1476" s="132">
        <v>12406</v>
      </c>
      <c r="C1476" s="132">
        <v>0</v>
      </c>
      <c r="D1476" s="309">
        <v>0</v>
      </c>
      <c r="E1476" s="132">
        <v>0</v>
      </c>
    </row>
    <row r="1477" spans="1:5" ht="26">
      <c r="A1477" s="318" t="s">
        <v>613</v>
      </c>
      <c r="B1477" s="132">
        <v>68812</v>
      </c>
      <c r="C1477" s="132">
        <v>68774.59</v>
      </c>
      <c r="D1477" s="309">
        <v>99.945634482357704</v>
      </c>
      <c r="E1477" s="132">
        <v>43674.59</v>
      </c>
    </row>
    <row r="1478" spans="1:5" ht="39">
      <c r="A1478" s="324" t="s">
        <v>614</v>
      </c>
      <c r="B1478" s="132">
        <v>68812</v>
      </c>
      <c r="C1478" s="132">
        <v>68774.59</v>
      </c>
      <c r="D1478" s="309">
        <v>99.945634482357704</v>
      </c>
      <c r="E1478" s="132">
        <v>43674.59</v>
      </c>
    </row>
    <row r="1479" spans="1:5" ht="26">
      <c r="A1479" s="317" t="s">
        <v>588</v>
      </c>
      <c r="B1479" s="132">
        <v>23808873</v>
      </c>
      <c r="C1479" s="132">
        <v>23767958.309999999</v>
      </c>
      <c r="D1479" s="309">
        <v>99.828153604750597</v>
      </c>
      <c r="E1479" s="132">
        <v>1177655.1299999999</v>
      </c>
    </row>
    <row r="1480" spans="1:5" ht="26">
      <c r="A1480" s="318" t="s">
        <v>589</v>
      </c>
      <c r="B1480" s="132">
        <v>354913</v>
      </c>
      <c r="C1480" s="132">
        <v>337058.37</v>
      </c>
      <c r="D1480" s="309">
        <v>94.969293883289694</v>
      </c>
      <c r="E1480" s="132">
        <v>109503.69</v>
      </c>
    </row>
    <row r="1481" spans="1:5" ht="52">
      <c r="A1481" s="318" t="s">
        <v>590</v>
      </c>
      <c r="B1481" s="132">
        <v>23453960</v>
      </c>
      <c r="C1481" s="132">
        <v>23430899.940000001</v>
      </c>
      <c r="D1481" s="309">
        <v>99.901679460526097</v>
      </c>
      <c r="E1481" s="132">
        <v>1068151.44</v>
      </c>
    </row>
    <row r="1482" spans="1:5">
      <c r="A1482" s="313" t="s">
        <v>591</v>
      </c>
      <c r="B1482" s="132">
        <v>9880934</v>
      </c>
      <c r="C1482" s="132">
        <v>9024284.8100000005</v>
      </c>
      <c r="D1482" s="309">
        <v>91.330281226450893</v>
      </c>
      <c r="E1482" s="132">
        <v>1586752.8</v>
      </c>
    </row>
    <row r="1483" spans="1:5">
      <c r="A1483" s="314" t="s">
        <v>592</v>
      </c>
      <c r="B1483" s="132">
        <v>3833003</v>
      </c>
      <c r="C1483" s="132">
        <v>3051288.83</v>
      </c>
      <c r="D1483" s="309">
        <v>79.605698978059806</v>
      </c>
      <c r="E1483" s="132">
        <v>1567168.65</v>
      </c>
    </row>
    <row r="1484" spans="1:5">
      <c r="A1484" s="314" t="s">
        <v>593</v>
      </c>
      <c r="B1484" s="132">
        <v>6047931</v>
      </c>
      <c r="C1484" s="132">
        <v>5972995.9800000004</v>
      </c>
      <c r="D1484" s="309">
        <v>98.760980904047997</v>
      </c>
      <c r="E1484" s="132">
        <v>19584.150000000001</v>
      </c>
    </row>
    <row r="1485" spans="1:5" ht="26">
      <c r="A1485" s="317" t="s">
        <v>599</v>
      </c>
      <c r="B1485" s="132">
        <v>6047931</v>
      </c>
      <c r="C1485" s="132">
        <v>5972995.9800000004</v>
      </c>
      <c r="D1485" s="309">
        <v>98.760980904047997</v>
      </c>
      <c r="E1485" s="132">
        <v>19584.150000000001</v>
      </c>
    </row>
    <row r="1486" spans="1:5" ht="26">
      <c r="A1486" s="318" t="s">
        <v>600</v>
      </c>
      <c r="B1486" s="132">
        <v>211134</v>
      </c>
      <c r="C1486" s="132">
        <v>197032.72</v>
      </c>
      <c r="D1486" s="309">
        <v>93.321170441520593</v>
      </c>
      <c r="E1486" s="132">
        <v>80417.89</v>
      </c>
    </row>
    <row r="1487" spans="1:5" ht="52">
      <c r="A1487" s="318" t="s">
        <v>601</v>
      </c>
      <c r="B1487" s="132">
        <v>5836797</v>
      </c>
      <c r="C1487" s="132">
        <v>5775963.2599999998</v>
      </c>
      <c r="D1487" s="309">
        <v>98.957754741170504</v>
      </c>
      <c r="E1487" s="132">
        <v>-60833.74</v>
      </c>
    </row>
    <row r="1488" spans="1:5">
      <c r="A1488" s="308" t="s">
        <v>198</v>
      </c>
      <c r="B1488" s="132">
        <v>-2752618</v>
      </c>
      <c r="C1488" s="132">
        <v>-290103.34999999998</v>
      </c>
      <c r="D1488" s="309">
        <v>10.5391794284568</v>
      </c>
      <c r="E1488" s="132">
        <v>-18671212.27</v>
      </c>
    </row>
    <row r="1489" spans="1:5">
      <c r="A1489" s="308" t="s">
        <v>602</v>
      </c>
      <c r="B1489" s="132">
        <v>2752618</v>
      </c>
      <c r="C1489" s="132">
        <v>290103.34999999998</v>
      </c>
      <c r="D1489" s="309">
        <v>10.5391794284568</v>
      </c>
      <c r="E1489" s="132">
        <v>18671212.27</v>
      </c>
    </row>
    <row r="1490" spans="1:5">
      <c r="A1490" s="313" t="s">
        <v>605</v>
      </c>
      <c r="B1490" s="132">
        <v>2752618</v>
      </c>
      <c r="C1490" s="132">
        <v>290103.34999999998</v>
      </c>
      <c r="D1490" s="309">
        <v>10.5391794284568</v>
      </c>
      <c r="E1490" s="132">
        <v>18671212.27</v>
      </c>
    </row>
    <row r="1491" spans="1:5" ht="39">
      <c r="A1491" s="314" t="s">
        <v>606</v>
      </c>
      <c r="B1491" s="132">
        <v>2752618</v>
      </c>
      <c r="C1491" s="132">
        <v>-2752579.21</v>
      </c>
      <c r="D1491" s="309">
        <v>-99.998590796107607</v>
      </c>
      <c r="E1491" s="132">
        <v>0</v>
      </c>
    </row>
    <row r="1492" spans="1:5">
      <c r="A1492" s="308"/>
      <c r="B1492" s="132"/>
      <c r="C1492" s="132"/>
      <c r="D1492" s="309"/>
      <c r="E1492" s="132"/>
    </row>
    <row r="1493" spans="1:5" ht="26">
      <c r="A1493" s="310" t="s">
        <v>611</v>
      </c>
      <c r="B1493" s="311"/>
      <c r="C1493" s="311"/>
      <c r="D1493" s="312"/>
      <c r="E1493" s="311"/>
    </row>
    <row r="1494" spans="1:5">
      <c r="A1494" s="310" t="s">
        <v>546</v>
      </c>
      <c r="B1494" s="311">
        <v>700516015</v>
      </c>
      <c r="C1494" s="311">
        <v>627234294.89999998</v>
      </c>
      <c r="D1494" s="312">
        <v>89.538894396297295</v>
      </c>
      <c r="E1494" s="311">
        <v>-73066736.840000004</v>
      </c>
    </row>
    <row r="1495" spans="1:5" ht="26">
      <c r="A1495" s="313" t="s">
        <v>548</v>
      </c>
      <c r="B1495" s="132">
        <v>0</v>
      </c>
      <c r="C1495" s="132">
        <v>0</v>
      </c>
      <c r="D1495" s="309">
        <v>0</v>
      </c>
      <c r="E1495" s="132">
        <v>-30</v>
      </c>
    </row>
    <row r="1496" spans="1:5" ht="26">
      <c r="A1496" s="313" t="s">
        <v>549</v>
      </c>
      <c r="B1496" s="132">
        <v>733606</v>
      </c>
      <c r="C1496" s="132">
        <v>730542.76</v>
      </c>
      <c r="D1496" s="309">
        <v>99.582440710681198</v>
      </c>
      <c r="E1496" s="132">
        <v>-16619.48</v>
      </c>
    </row>
    <row r="1497" spans="1:5">
      <c r="A1497" s="314" t="s">
        <v>550</v>
      </c>
      <c r="B1497" s="132">
        <v>701797</v>
      </c>
      <c r="C1497" s="132">
        <v>698733.76</v>
      </c>
      <c r="D1497" s="309">
        <v>99.563514805563401</v>
      </c>
      <c r="E1497" s="132">
        <v>-16619.48</v>
      </c>
    </row>
    <row r="1498" spans="1:5" ht="26">
      <c r="A1498" s="314" t="s">
        <v>551</v>
      </c>
      <c r="B1498" s="132">
        <v>31809</v>
      </c>
      <c r="C1498" s="132">
        <v>31809</v>
      </c>
      <c r="D1498" s="309">
        <v>100</v>
      </c>
      <c r="E1498" s="132">
        <v>0</v>
      </c>
    </row>
    <row r="1499" spans="1:5">
      <c r="A1499" s="313" t="s">
        <v>552</v>
      </c>
      <c r="B1499" s="132">
        <v>384969</v>
      </c>
      <c r="C1499" s="132">
        <v>360878.25</v>
      </c>
      <c r="D1499" s="309">
        <v>93.742158459512297</v>
      </c>
      <c r="E1499" s="132">
        <v>204478.75</v>
      </c>
    </row>
    <row r="1500" spans="1:5">
      <c r="A1500" s="314" t="s">
        <v>553</v>
      </c>
      <c r="B1500" s="132">
        <v>131837</v>
      </c>
      <c r="C1500" s="132">
        <v>107747.66</v>
      </c>
      <c r="D1500" s="309">
        <v>81.727936770405904</v>
      </c>
      <c r="E1500" s="132">
        <v>-11019.84</v>
      </c>
    </row>
    <row r="1501" spans="1:5">
      <c r="A1501" s="317" t="s">
        <v>616</v>
      </c>
      <c r="B1501" s="132">
        <v>131837</v>
      </c>
      <c r="C1501" s="132">
        <v>107747.66</v>
      </c>
      <c r="D1501" s="309">
        <v>81.727936770405904</v>
      </c>
      <c r="E1501" s="132">
        <v>-11019.84</v>
      </c>
    </row>
    <row r="1502" spans="1:5" ht="26">
      <c r="A1502" s="318" t="s">
        <v>617</v>
      </c>
      <c r="B1502" s="132">
        <v>131837</v>
      </c>
      <c r="C1502" s="132">
        <v>107747.66</v>
      </c>
      <c r="D1502" s="309">
        <v>81.727936770405904</v>
      </c>
      <c r="E1502" s="132">
        <v>-11019.84</v>
      </c>
    </row>
    <row r="1503" spans="1:5" ht="26">
      <c r="A1503" s="324" t="s">
        <v>620</v>
      </c>
      <c r="B1503" s="132">
        <v>131837</v>
      </c>
      <c r="C1503" s="132">
        <v>107747.66</v>
      </c>
      <c r="D1503" s="309">
        <v>81.727936770405904</v>
      </c>
      <c r="E1503" s="132">
        <v>-11019.84</v>
      </c>
    </row>
    <row r="1504" spans="1:5" ht="26">
      <c r="A1504" s="314" t="s">
        <v>561</v>
      </c>
      <c r="B1504" s="132">
        <v>253132</v>
      </c>
      <c r="C1504" s="132">
        <v>253130.59</v>
      </c>
      <c r="D1504" s="309">
        <v>99.999442978367</v>
      </c>
      <c r="E1504" s="132">
        <v>215498.59</v>
      </c>
    </row>
    <row r="1505" spans="1:5" ht="39">
      <c r="A1505" s="317" t="s">
        <v>562</v>
      </c>
      <c r="B1505" s="132">
        <v>253132</v>
      </c>
      <c r="C1505" s="132">
        <v>253130.59</v>
      </c>
      <c r="D1505" s="309">
        <v>99.999442978367</v>
      </c>
      <c r="E1505" s="132">
        <v>215498.59</v>
      </c>
    </row>
    <row r="1506" spans="1:5" ht="104">
      <c r="A1506" s="318" t="s">
        <v>565</v>
      </c>
      <c r="B1506" s="132">
        <v>253132</v>
      </c>
      <c r="C1506" s="132">
        <v>253130.59</v>
      </c>
      <c r="D1506" s="309">
        <v>99.999442978367</v>
      </c>
      <c r="E1506" s="132">
        <v>215498.59</v>
      </c>
    </row>
    <row r="1507" spans="1:5">
      <c r="A1507" s="313" t="s">
        <v>567</v>
      </c>
      <c r="B1507" s="132">
        <v>699397440</v>
      </c>
      <c r="C1507" s="132">
        <v>626142873.88999999</v>
      </c>
      <c r="D1507" s="309">
        <v>89.526046004686506</v>
      </c>
      <c r="E1507" s="132">
        <v>-73254566.109999999</v>
      </c>
    </row>
    <row r="1508" spans="1:5" ht="26">
      <c r="A1508" s="314" t="s">
        <v>568</v>
      </c>
      <c r="B1508" s="132">
        <v>682619137</v>
      </c>
      <c r="C1508" s="132">
        <v>612108569.54999995</v>
      </c>
      <c r="D1508" s="309">
        <v>89.670584425762996</v>
      </c>
      <c r="E1508" s="132">
        <v>-70510567.450000003</v>
      </c>
    </row>
    <row r="1509" spans="1:5" ht="26">
      <c r="A1509" s="314" t="s">
        <v>569</v>
      </c>
      <c r="B1509" s="132">
        <v>16778303</v>
      </c>
      <c r="C1509" s="132">
        <v>14034304.34</v>
      </c>
      <c r="D1509" s="309">
        <v>83.645553069342</v>
      </c>
      <c r="E1509" s="132">
        <v>-2743998.66</v>
      </c>
    </row>
    <row r="1510" spans="1:5">
      <c r="A1510" s="310" t="s">
        <v>570</v>
      </c>
      <c r="B1510" s="311">
        <v>700624836</v>
      </c>
      <c r="C1510" s="311">
        <v>627051078.75999999</v>
      </c>
      <c r="D1510" s="312">
        <v>89.498836829701006</v>
      </c>
      <c r="E1510" s="311">
        <v>184908808.16999999</v>
      </c>
    </row>
    <row r="1511" spans="1:5">
      <c r="A1511" s="313" t="s">
        <v>571</v>
      </c>
      <c r="B1511" s="132">
        <v>688171585</v>
      </c>
      <c r="C1511" s="132">
        <v>618735726.76999998</v>
      </c>
      <c r="D1511" s="309">
        <v>89.910095135648504</v>
      </c>
      <c r="E1511" s="132">
        <v>184055865.72</v>
      </c>
    </row>
    <row r="1512" spans="1:5">
      <c r="A1512" s="314" t="s">
        <v>572</v>
      </c>
      <c r="B1512" s="132">
        <v>15710450</v>
      </c>
      <c r="C1512" s="132">
        <v>12817503.810000001</v>
      </c>
      <c r="D1512" s="309">
        <v>81.585847700097702</v>
      </c>
      <c r="E1512" s="132">
        <v>1750750.1</v>
      </c>
    </row>
    <row r="1513" spans="1:5">
      <c r="A1513" s="317" t="s">
        <v>573</v>
      </c>
      <c r="B1513" s="132">
        <v>10237331</v>
      </c>
      <c r="C1513" s="132">
        <v>8398765.1999999993</v>
      </c>
      <c r="D1513" s="309">
        <v>82.040574833420905</v>
      </c>
      <c r="E1513" s="132">
        <v>1352490.46</v>
      </c>
    </row>
    <row r="1514" spans="1:5">
      <c r="A1514" s="317" t="s">
        <v>574</v>
      </c>
      <c r="B1514" s="132">
        <v>5473119</v>
      </c>
      <c r="C1514" s="132">
        <v>4418738.6100000003</v>
      </c>
      <c r="D1514" s="309">
        <v>80.735292070207095</v>
      </c>
      <c r="E1514" s="132">
        <v>398259.64</v>
      </c>
    </row>
    <row r="1515" spans="1:5" ht="26">
      <c r="A1515" s="314" t="s">
        <v>576</v>
      </c>
      <c r="B1515" s="132">
        <v>641994144</v>
      </c>
      <c r="C1515" s="132">
        <v>580450854.26999998</v>
      </c>
      <c r="D1515" s="309">
        <v>90.413730357951707</v>
      </c>
      <c r="E1515" s="132">
        <v>180293376.72999999</v>
      </c>
    </row>
    <row r="1516" spans="1:5">
      <c r="A1516" s="317" t="s">
        <v>577</v>
      </c>
      <c r="B1516" s="132">
        <v>641994144</v>
      </c>
      <c r="C1516" s="132">
        <v>580450854.26999998</v>
      </c>
      <c r="D1516" s="309">
        <v>90.413730357951707</v>
      </c>
      <c r="E1516" s="132">
        <v>180293376.72999999</v>
      </c>
    </row>
    <row r="1517" spans="1:5" ht="26">
      <c r="A1517" s="314" t="s">
        <v>582</v>
      </c>
      <c r="B1517" s="132">
        <v>30466991</v>
      </c>
      <c r="C1517" s="132">
        <v>25467368.690000001</v>
      </c>
      <c r="D1517" s="309">
        <v>83.590035819421701</v>
      </c>
      <c r="E1517" s="132">
        <v>2011738.89</v>
      </c>
    </row>
    <row r="1518" spans="1:5" ht="26">
      <c r="A1518" s="317" t="s">
        <v>583</v>
      </c>
      <c r="B1518" s="132">
        <v>125975</v>
      </c>
      <c r="C1518" s="132">
        <v>119485.32</v>
      </c>
      <c r="D1518" s="309">
        <v>94.848438182178995</v>
      </c>
      <c r="E1518" s="132">
        <v>-238.41</v>
      </c>
    </row>
    <row r="1519" spans="1:5" ht="26">
      <c r="A1519" s="318" t="s">
        <v>613</v>
      </c>
      <c r="B1519" s="132">
        <v>125975</v>
      </c>
      <c r="C1519" s="132">
        <v>119485.32</v>
      </c>
      <c r="D1519" s="309">
        <v>94.848438182178995</v>
      </c>
      <c r="E1519" s="132">
        <v>-238.41</v>
      </c>
    </row>
    <row r="1520" spans="1:5" ht="39">
      <c r="A1520" s="324" t="s">
        <v>614</v>
      </c>
      <c r="B1520" s="132">
        <v>107808</v>
      </c>
      <c r="C1520" s="132">
        <v>107565.32</v>
      </c>
      <c r="D1520" s="309">
        <v>99.774896111605798</v>
      </c>
      <c r="E1520" s="132">
        <v>-238.41</v>
      </c>
    </row>
    <row r="1521" spans="1:5" ht="39">
      <c r="A1521" s="324" t="s">
        <v>627</v>
      </c>
      <c r="B1521" s="132">
        <v>18167</v>
      </c>
      <c r="C1521" s="132">
        <v>11920</v>
      </c>
      <c r="D1521" s="309">
        <v>65.613474982110404</v>
      </c>
      <c r="E1521" s="132">
        <v>0</v>
      </c>
    </row>
    <row r="1522" spans="1:5" ht="52">
      <c r="A1522" s="317" t="s">
        <v>585</v>
      </c>
      <c r="B1522" s="132">
        <v>13530904</v>
      </c>
      <c r="C1522" s="132">
        <v>11281770.029999999</v>
      </c>
      <c r="D1522" s="309">
        <v>83.377799665122197</v>
      </c>
      <c r="E1522" s="132">
        <v>572768.67000000004</v>
      </c>
    </row>
    <row r="1523" spans="1:5" ht="52">
      <c r="A1523" s="318" t="s">
        <v>586</v>
      </c>
      <c r="B1523" s="132">
        <v>291511</v>
      </c>
      <c r="C1523" s="132">
        <v>193698.82</v>
      </c>
      <c r="D1523" s="309">
        <v>66.446487439582</v>
      </c>
      <c r="E1523" s="132">
        <v>56325.57</v>
      </c>
    </row>
    <row r="1524" spans="1:5" ht="78">
      <c r="A1524" s="318" t="s">
        <v>587</v>
      </c>
      <c r="B1524" s="132">
        <v>13239393</v>
      </c>
      <c r="C1524" s="132">
        <v>11088071.210000001</v>
      </c>
      <c r="D1524" s="309">
        <v>83.750601028310001</v>
      </c>
      <c r="E1524" s="132">
        <v>516443.1</v>
      </c>
    </row>
    <row r="1525" spans="1:5" ht="26">
      <c r="A1525" s="317" t="s">
        <v>628</v>
      </c>
      <c r="B1525" s="132">
        <v>16810112</v>
      </c>
      <c r="C1525" s="132">
        <v>14066113.34</v>
      </c>
      <c r="D1525" s="309">
        <v>83.676499835337196</v>
      </c>
      <c r="E1525" s="132">
        <v>1439208.63</v>
      </c>
    </row>
    <row r="1526" spans="1:5">
      <c r="A1526" s="313" t="s">
        <v>591</v>
      </c>
      <c r="B1526" s="132">
        <v>12453251</v>
      </c>
      <c r="C1526" s="132">
        <v>8315351.9900000002</v>
      </c>
      <c r="D1526" s="309">
        <v>66.772539877338005</v>
      </c>
      <c r="E1526" s="132">
        <v>852942.45</v>
      </c>
    </row>
    <row r="1527" spans="1:5">
      <c r="A1527" s="314" t="s">
        <v>592</v>
      </c>
      <c r="B1527" s="132">
        <v>7995957</v>
      </c>
      <c r="C1527" s="132">
        <v>4479844.33</v>
      </c>
      <c r="D1527" s="309">
        <v>56.0263684509559</v>
      </c>
      <c r="E1527" s="132">
        <v>670685.48</v>
      </c>
    </row>
    <row r="1528" spans="1:5">
      <c r="A1528" s="314" t="s">
        <v>593</v>
      </c>
      <c r="B1528" s="132">
        <v>4457294</v>
      </c>
      <c r="C1528" s="132">
        <v>3835507.66</v>
      </c>
      <c r="D1528" s="309">
        <v>86.050138492098597</v>
      </c>
      <c r="E1528" s="132">
        <v>182256.97</v>
      </c>
    </row>
    <row r="1529" spans="1:5" ht="52">
      <c r="A1529" s="317" t="s">
        <v>596</v>
      </c>
      <c r="B1529" s="132">
        <v>4457294</v>
      </c>
      <c r="C1529" s="132">
        <v>3835507.66</v>
      </c>
      <c r="D1529" s="309">
        <v>86.050138492098597</v>
      </c>
      <c r="E1529" s="132">
        <v>182256.97</v>
      </c>
    </row>
    <row r="1530" spans="1:5" ht="52">
      <c r="A1530" s="318" t="s">
        <v>597</v>
      </c>
      <c r="B1530" s="132">
        <v>3870510</v>
      </c>
      <c r="C1530" s="132">
        <v>3280724.07</v>
      </c>
      <c r="D1530" s="309">
        <v>84.762061588782899</v>
      </c>
      <c r="E1530" s="132">
        <v>182256.97</v>
      </c>
    </row>
    <row r="1531" spans="1:5" ht="78">
      <c r="A1531" s="318" t="s">
        <v>598</v>
      </c>
      <c r="B1531" s="132">
        <v>586784</v>
      </c>
      <c r="C1531" s="132">
        <v>554783.59</v>
      </c>
      <c r="D1531" s="309">
        <v>94.546475364018093</v>
      </c>
      <c r="E1531" s="132">
        <v>0</v>
      </c>
    </row>
    <row r="1532" spans="1:5">
      <c r="A1532" s="308" t="s">
        <v>198</v>
      </c>
      <c r="B1532" s="132">
        <v>-108821</v>
      </c>
      <c r="C1532" s="132">
        <v>183216.14</v>
      </c>
      <c r="D1532" s="309">
        <v>-168.36469063875501</v>
      </c>
      <c r="E1532" s="132">
        <v>-257975545.00999999</v>
      </c>
    </row>
    <row r="1533" spans="1:5">
      <c r="A1533" s="308" t="s">
        <v>602</v>
      </c>
      <c r="B1533" s="132">
        <v>108821</v>
      </c>
      <c r="C1533" s="132">
        <v>-183216.14</v>
      </c>
      <c r="D1533" s="309">
        <v>-168.36469063875501</v>
      </c>
      <c r="E1533" s="132">
        <v>257975545.00999999</v>
      </c>
    </row>
    <row r="1534" spans="1:5">
      <c r="A1534" s="313" t="s">
        <v>605</v>
      </c>
      <c r="B1534" s="132">
        <v>108821</v>
      </c>
      <c r="C1534" s="132">
        <v>-183216.14</v>
      </c>
      <c r="D1534" s="309">
        <v>-168.36469063875501</v>
      </c>
      <c r="E1534" s="132">
        <v>257975545.00999999</v>
      </c>
    </row>
    <row r="1535" spans="1:5" ht="39">
      <c r="A1535" s="314" t="s">
        <v>607</v>
      </c>
      <c r="B1535" s="132">
        <v>108821</v>
      </c>
      <c r="C1535" s="132">
        <v>-108819.53</v>
      </c>
      <c r="D1535" s="309">
        <v>-99.998649157791206</v>
      </c>
      <c r="E1535" s="132">
        <v>-0.41</v>
      </c>
    </row>
    <row r="1536" spans="1:5">
      <c r="A1536" s="308"/>
      <c r="B1536" s="132"/>
      <c r="C1536" s="132"/>
      <c r="D1536" s="309"/>
      <c r="E1536" s="132"/>
    </row>
    <row r="1537" spans="1:5">
      <c r="A1537" s="323" t="s">
        <v>639</v>
      </c>
      <c r="B1537" s="132"/>
      <c r="C1537" s="132"/>
      <c r="D1537" s="309"/>
      <c r="E1537" s="132"/>
    </row>
    <row r="1538" spans="1:5">
      <c r="A1538" s="310" t="s">
        <v>546</v>
      </c>
      <c r="B1538" s="311">
        <v>1026045819</v>
      </c>
      <c r="C1538" s="311">
        <v>919528590.76999998</v>
      </c>
      <c r="D1538" s="312">
        <v>89.618667484672997</v>
      </c>
      <c r="E1538" s="311">
        <v>-46678163.939999998</v>
      </c>
    </row>
    <row r="1539" spans="1:5" ht="26">
      <c r="A1539" s="313" t="s">
        <v>548</v>
      </c>
      <c r="B1539" s="132">
        <v>1244909</v>
      </c>
      <c r="C1539" s="132">
        <v>1638235.17</v>
      </c>
      <c r="D1539" s="309">
        <v>131.59477279062199</v>
      </c>
      <c r="E1539" s="132">
        <v>161901.35999999999</v>
      </c>
    </row>
    <row r="1540" spans="1:5" ht="26">
      <c r="A1540" s="313" t="s">
        <v>549</v>
      </c>
      <c r="B1540" s="132">
        <v>156216000</v>
      </c>
      <c r="C1540" s="132">
        <v>147503214.90000001</v>
      </c>
      <c r="D1540" s="309">
        <v>94.422603894607505</v>
      </c>
      <c r="E1540" s="132">
        <v>-235000</v>
      </c>
    </row>
    <row r="1541" spans="1:5">
      <c r="A1541" s="314" t="s">
        <v>550</v>
      </c>
      <c r="B1541" s="132">
        <v>156216000</v>
      </c>
      <c r="C1541" s="132">
        <v>147503214.90000001</v>
      </c>
      <c r="D1541" s="309">
        <v>94.422603894607505</v>
      </c>
      <c r="E1541" s="132">
        <v>-235000</v>
      </c>
    </row>
    <row r="1542" spans="1:5">
      <c r="A1542" s="313" t="s">
        <v>552</v>
      </c>
      <c r="B1542" s="132">
        <v>2026028</v>
      </c>
      <c r="C1542" s="132">
        <v>1983814.96</v>
      </c>
      <c r="D1542" s="309">
        <v>97.916463148584299</v>
      </c>
      <c r="E1542" s="132">
        <v>5377.96</v>
      </c>
    </row>
    <row r="1543" spans="1:5">
      <c r="A1543" s="314" t="s">
        <v>553</v>
      </c>
      <c r="B1543" s="132">
        <v>2026028</v>
      </c>
      <c r="C1543" s="132">
        <v>1983814.96</v>
      </c>
      <c r="D1543" s="309">
        <v>97.916463148584299</v>
      </c>
      <c r="E1543" s="132">
        <v>5377.96</v>
      </c>
    </row>
    <row r="1544" spans="1:5">
      <c r="A1544" s="317" t="s">
        <v>616</v>
      </c>
      <c r="B1544" s="132">
        <v>2026028</v>
      </c>
      <c r="C1544" s="132">
        <v>1983814.96</v>
      </c>
      <c r="D1544" s="309">
        <v>97.916463148584299</v>
      </c>
      <c r="E1544" s="132">
        <v>5377.96</v>
      </c>
    </row>
    <row r="1545" spans="1:5" ht="26">
      <c r="A1545" s="318" t="s">
        <v>617</v>
      </c>
      <c r="B1545" s="132">
        <v>2026028</v>
      </c>
      <c r="C1545" s="132">
        <v>1983814.96</v>
      </c>
      <c r="D1545" s="309">
        <v>97.916463148584299</v>
      </c>
      <c r="E1545" s="132">
        <v>5377.96</v>
      </c>
    </row>
    <row r="1546" spans="1:5" ht="39">
      <c r="A1546" s="324" t="s">
        <v>618</v>
      </c>
      <c r="B1546" s="132">
        <v>1968722</v>
      </c>
      <c r="C1546" s="132">
        <v>1968087.96</v>
      </c>
      <c r="D1546" s="309">
        <v>99.967794335614698</v>
      </c>
      <c r="E1546" s="132">
        <v>-634.04</v>
      </c>
    </row>
    <row r="1547" spans="1:5" ht="26">
      <c r="A1547" s="324" t="s">
        <v>620</v>
      </c>
      <c r="B1547" s="132">
        <v>57306</v>
      </c>
      <c r="C1547" s="132">
        <v>15727</v>
      </c>
      <c r="D1547" s="309">
        <v>27.443897672146001</v>
      </c>
      <c r="E1547" s="132">
        <v>6012</v>
      </c>
    </row>
    <row r="1548" spans="1:5">
      <c r="A1548" s="313" t="s">
        <v>567</v>
      </c>
      <c r="B1548" s="132">
        <v>866558882</v>
      </c>
      <c r="C1548" s="132">
        <v>768403325.74000001</v>
      </c>
      <c r="D1548" s="309">
        <v>88.672950182743605</v>
      </c>
      <c r="E1548" s="132">
        <v>-46610443.259999998</v>
      </c>
    </row>
    <row r="1549" spans="1:5" ht="26">
      <c r="A1549" s="314" t="s">
        <v>568</v>
      </c>
      <c r="B1549" s="132">
        <v>866558882</v>
      </c>
      <c r="C1549" s="132">
        <v>768403325.74000001</v>
      </c>
      <c r="D1549" s="309">
        <v>88.672950182743605</v>
      </c>
      <c r="E1549" s="132">
        <v>-46610443.259999998</v>
      </c>
    </row>
    <row r="1550" spans="1:5">
      <c r="A1550" s="310" t="s">
        <v>570</v>
      </c>
      <c r="B1550" s="311">
        <v>994492892</v>
      </c>
      <c r="C1550" s="311">
        <v>817904612.02999997</v>
      </c>
      <c r="D1550" s="312">
        <v>82.2433844031939</v>
      </c>
      <c r="E1550" s="311">
        <v>89015911.469999999</v>
      </c>
    </row>
    <row r="1551" spans="1:5">
      <c r="A1551" s="313" t="s">
        <v>571</v>
      </c>
      <c r="B1551" s="132">
        <v>462400129</v>
      </c>
      <c r="C1551" s="132">
        <v>429229818.95999998</v>
      </c>
      <c r="D1551" s="309">
        <v>92.826492044512406</v>
      </c>
      <c r="E1551" s="132">
        <v>47057104.460000001</v>
      </c>
    </row>
    <row r="1552" spans="1:5">
      <c r="A1552" s="314" t="s">
        <v>572</v>
      </c>
      <c r="B1552" s="132">
        <v>103326942</v>
      </c>
      <c r="C1552" s="132">
        <v>91628685.579999998</v>
      </c>
      <c r="D1552" s="309">
        <v>88.678406431499695</v>
      </c>
      <c r="E1552" s="132">
        <v>9458278.3100000005</v>
      </c>
    </row>
    <row r="1553" spans="1:5">
      <c r="A1553" s="317" t="s">
        <v>573</v>
      </c>
      <c r="B1553" s="132">
        <v>7708520</v>
      </c>
      <c r="C1553" s="132">
        <v>7117502.8399999999</v>
      </c>
      <c r="D1553" s="309">
        <v>92.332936024035703</v>
      </c>
      <c r="E1553" s="132">
        <v>625454.13</v>
      </c>
    </row>
    <row r="1554" spans="1:5">
      <c r="A1554" s="317" t="s">
        <v>574</v>
      </c>
      <c r="B1554" s="132">
        <v>95618422</v>
      </c>
      <c r="C1554" s="132">
        <v>84511182.739999995</v>
      </c>
      <c r="D1554" s="309">
        <v>88.383787320815699</v>
      </c>
      <c r="E1554" s="132">
        <v>8832824.1799999997</v>
      </c>
    </row>
    <row r="1555" spans="1:5" ht="26">
      <c r="A1555" s="314" t="s">
        <v>576</v>
      </c>
      <c r="B1555" s="132">
        <v>300359349</v>
      </c>
      <c r="C1555" s="132">
        <v>278889889.94999999</v>
      </c>
      <c r="D1555" s="309">
        <v>92.852075648226304</v>
      </c>
      <c r="E1555" s="132">
        <v>37156147.810000002</v>
      </c>
    </row>
    <row r="1556" spans="1:5">
      <c r="A1556" s="317" t="s">
        <v>577</v>
      </c>
      <c r="B1556" s="132">
        <v>300359194</v>
      </c>
      <c r="C1556" s="132">
        <v>278889734.94999999</v>
      </c>
      <c r="D1556" s="309">
        <v>92.852071959548496</v>
      </c>
      <c r="E1556" s="132">
        <v>37156147.810000002</v>
      </c>
    </row>
    <row r="1557" spans="1:5">
      <c r="A1557" s="317" t="s">
        <v>578</v>
      </c>
      <c r="B1557" s="132">
        <v>155</v>
      </c>
      <c r="C1557" s="132">
        <v>155</v>
      </c>
      <c r="D1557" s="309">
        <v>100</v>
      </c>
      <c r="E1557" s="132">
        <v>0</v>
      </c>
    </row>
    <row r="1558" spans="1:5" ht="26">
      <c r="A1558" s="314" t="s">
        <v>579</v>
      </c>
      <c r="B1558" s="132">
        <v>414651</v>
      </c>
      <c r="C1558" s="132">
        <v>414650.45</v>
      </c>
      <c r="D1558" s="309">
        <v>99.999867358332693</v>
      </c>
      <c r="E1558" s="132">
        <v>117764.31</v>
      </c>
    </row>
    <row r="1559" spans="1:5">
      <c r="A1559" s="317" t="s">
        <v>581</v>
      </c>
      <c r="B1559" s="132">
        <v>414651</v>
      </c>
      <c r="C1559" s="132">
        <v>414650.45</v>
      </c>
      <c r="D1559" s="309">
        <v>99.999867358332693</v>
      </c>
      <c r="E1559" s="132">
        <v>117764.31</v>
      </c>
    </row>
    <row r="1560" spans="1:5" ht="26">
      <c r="A1560" s="314" t="s">
        <v>582</v>
      </c>
      <c r="B1560" s="132">
        <v>58299187</v>
      </c>
      <c r="C1560" s="132">
        <v>58296592.979999997</v>
      </c>
      <c r="D1560" s="309">
        <v>99.995550503988994</v>
      </c>
      <c r="E1560" s="132">
        <v>324914.03000000003</v>
      </c>
    </row>
    <row r="1561" spans="1:5" ht="26">
      <c r="A1561" s="317" t="s">
        <v>583</v>
      </c>
      <c r="B1561" s="132">
        <v>2592</v>
      </c>
      <c r="C1561" s="132">
        <v>0</v>
      </c>
      <c r="D1561" s="309">
        <v>0</v>
      </c>
      <c r="E1561" s="132">
        <v>0</v>
      </c>
    </row>
    <row r="1562" spans="1:5" ht="26">
      <c r="A1562" s="318" t="s">
        <v>584</v>
      </c>
      <c r="B1562" s="132">
        <v>2592</v>
      </c>
      <c r="C1562" s="132">
        <v>0</v>
      </c>
      <c r="D1562" s="309">
        <v>0</v>
      </c>
      <c r="E1562" s="132">
        <v>0</v>
      </c>
    </row>
    <row r="1563" spans="1:5" ht="26">
      <c r="A1563" s="317" t="s">
        <v>588</v>
      </c>
      <c r="B1563" s="132">
        <v>58296595</v>
      </c>
      <c r="C1563" s="132">
        <v>58296592.979999997</v>
      </c>
      <c r="D1563" s="309">
        <v>99.999996534960601</v>
      </c>
      <c r="E1563" s="132">
        <v>324914.03000000003</v>
      </c>
    </row>
    <row r="1564" spans="1:5" ht="26">
      <c r="A1564" s="318" t="s">
        <v>589</v>
      </c>
      <c r="B1564" s="132">
        <v>58029606</v>
      </c>
      <c r="C1564" s="132">
        <v>58029603.979999997</v>
      </c>
      <c r="D1564" s="309">
        <v>99.999996519018197</v>
      </c>
      <c r="E1564" s="132">
        <v>323149.03000000003</v>
      </c>
    </row>
    <row r="1565" spans="1:5" ht="52">
      <c r="A1565" s="318" t="s">
        <v>590</v>
      </c>
      <c r="B1565" s="132">
        <v>266989</v>
      </c>
      <c r="C1565" s="132">
        <v>266989</v>
      </c>
      <c r="D1565" s="309">
        <v>100</v>
      </c>
      <c r="E1565" s="132">
        <v>1765</v>
      </c>
    </row>
    <row r="1566" spans="1:5">
      <c r="A1566" s="313" t="s">
        <v>591</v>
      </c>
      <c r="B1566" s="132">
        <v>532092763</v>
      </c>
      <c r="C1566" s="132">
        <v>388674793.06999999</v>
      </c>
      <c r="D1566" s="309">
        <v>73.046434775509297</v>
      </c>
      <c r="E1566" s="132">
        <v>41958807.009999998</v>
      </c>
    </row>
    <row r="1567" spans="1:5">
      <c r="A1567" s="314" t="s">
        <v>592</v>
      </c>
      <c r="B1567" s="132">
        <v>489713496</v>
      </c>
      <c r="C1567" s="132">
        <v>346295526.06999999</v>
      </c>
      <c r="D1567" s="309">
        <v>70.713902904158502</v>
      </c>
      <c r="E1567" s="132">
        <v>41958807.009999998</v>
      </c>
    </row>
    <row r="1568" spans="1:5">
      <c r="A1568" s="314" t="s">
        <v>593</v>
      </c>
      <c r="B1568" s="132">
        <v>42379267</v>
      </c>
      <c r="C1568" s="132">
        <v>42379267</v>
      </c>
      <c r="D1568" s="309">
        <v>100</v>
      </c>
      <c r="E1568" s="132">
        <v>0</v>
      </c>
    </row>
    <row r="1569" spans="1:5" ht="26">
      <c r="A1569" s="317" t="s">
        <v>599</v>
      </c>
      <c r="B1569" s="132">
        <v>42379267</v>
      </c>
      <c r="C1569" s="132">
        <v>42379267</v>
      </c>
      <c r="D1569" s="309">
        <v>100</v>
      </c>
      <c r="E1569" s="132">
        <v>0</v>
      </c>
    </row>
    <row r="1570" spans="1:5" ht="26">
      <c r="A1570" s="318" t="s">
        <v>600</v>
      </c>
      <c r="B1570" s="132">
        <v>42379267</v>
      </c>
      <c r="C1570" s="132">
        <v>42379267</v>
      </c>
      <c r="D1570" s="309">
        <v>100</v>
      </c>
      <c r="E1570" s="132">
        <v>0</v>
      </c>
    </row>
    <row r="1571" spans="1:5">
      <c r="A1571" s="308" t="s">
        <v>198</v>
      </c>
      <c r="B1571" s="132">
        <v>31552927</v>
      </c>
      <c r="C1571" s="132">
        <v>101623978.73999999</v>
      </c>
      <c r="D1571" s="309">
        <v>322.07464854211503</v>
      </c>
      <c r="E1571" s="132">
        <v>-135694075.41</v>
      </c>
    </row>
    <row r="1572" spans="1:5">
      <c r="A1572" s="308" t="s">
        <v>602</v>
      </c>
      <c r="B1572" s="132">
        <v>-31552927</v>
      </c>
      <c r="C1572" s="132">
        <v>-101623978.73999999</v>
      </c>
      <c r="D1572" s="309">
        <v>322.07464854211503</v>
      </c>
      <c r="E1572" s="132">
        <v>135694075.41</v>
      </c>
    </row>
    <row r="1573" spans="1:5">
      <c r="A1573" s="313" t="s">
        <v>605</v>
      </c>
      <c r="B1573" s="132">
        <v>15245228</v>
      </c>
      <c r="C1573" s="132">
        <v>-54825823.740000002</v>
      </c>
      <c r="D1573" s="309">
        <v>-359.626131796783</v>
      </c>
      <c r="E1573" s="132">
        <v>182492230.41</v>
      </c>
    </row>
    <row r="1574" spans="1:5" ht="39">
      <c r="A1574" s="314" t="s">
        <v>606</v>
      </c>
      <c r="B1574" s="132">
        <v>940738</v>
      </c>
      <c r="C1574" s="132">
        <v>-940736.92</v>
      </c>
      <c r="D1574" s="309">
        <v>-99.999885196515905</v>
      </c>
      <c r="E1574" s="132">
        <v>0</v>
      </c>
    </row>
    <row r="1575" spans="1:5" ht="39">
      <c r="A1575" s="314" t="s">
        <v>607</v>
      </c>
      <c r="B1575" s="132">
        <v>14304490</v>
      </c>
      <c r="C1575" s="132">
        <v>-14304484.26</v>
      </c>
      <c r="D1575" s="309">
        <v>-99.999959872739296</v>
      </c>
      <c r="E1575" s="132">
        <v>0</v>
      </c>
    </row>
    <row r="1576" spans="1:5">
      <c r="A1576" s="313" t="s">
        <v>609</v>
      </c>
      <c r="B1576" s="132">
        <v>-46798155</v>
      </c>
      <c r="C1576" s="132">
        <v>-46798155</v>
      </c>
      <c r="D1576" s="309">
        <v>100</v>
      </c>
      <c r="E1576" s="132">
        <v>-46798155</v>
      </c>
    </row>
    <row r="1577" spans="1:5">
      <c r="A1577" s="308"/>
      <c r="B1577" s="132"/>
      <c r="C1577" s="132"/>
      <c r="D1577" s="309"/>
      <c r="E1577" s="132"/>
    </row>
    <row r="1578" spans="1:5">
      <c r="A1578" s="310" t="s">
        <v>610</v>
      </c>
      <c r="B1578" s="311"/>
      <c r="C1578" s="311"/>
      <c r="D1578" s="312"/>
      <c r="E1578" s="311"/>
    </row>
    <row r="1579" spans="1:5">
      <c r="A1579" s="310" t="s">
        <v>546</v>
      </c>
      <c r="B1579" s="311">
        <v>562383621</v>
      </c>
      <c r="C1579" s="311">
        <v>561211438.89999998</v>
      </c>
      <c r="D1579" s="312">
        <v>99.791568947560094</v>
      </c>
      <c r="E1579" s="311">
        <v>50141506.090000004</v>
      </c>
    </row>
    <row r="1580" spans="1:5" ht="26">
      <c r="A1580" s="313" t="s">
        <v>548</v>
      </c>
      <c r="B1580" s="132">
        <v>1244909</v>
      </c>
      <c r="C1580" s="132">
        <v>1638235.17</v>
      </c>
      <c r="D1580" s="309">
        <v>131.59477279062199</v>
      </c>
      <c r="E1580" s="132">
        <v>161901.35999999999</v>
      </c>
    </row>
    <row r="1581" spans="1:5">
      <c r="A1581" s="313" t="s">
        <v>552</v>
      </c>
      <c r="B1581" s="132">
        <v>1968722</v>
      </c>
      <c r="C1581" s="132">
        <v>1968087.96</v>
      </c>
      <c r="D1581" s="309">
        <v>99.967794335614698</v>
      </c>
      <c r="E1581" s="132">
        <v>-634.04</v>
      </c>
    </row>
    <row r="1582" spans="1:5">
      <c r="A1582" s="314" t="s">
        <v>553</v>
      </c>
      <c r="B1582" s="132">
        <v>1968722</v>
      </c>
      <c r="C1582" s="132">
        <v>1968087.96</v>
      </c>
      <c r="D1582" s="309">
        <v>99.967794335614698</v>
      </c>
      <c r="E1582" s="132">
        <v>-634.04</v>
      </c>
    </row>
    <row r="1583" spans="1:5">
      <c r="A1583" s="317" t="s">
        <v>616</v>
      </c>
      <c r="B1583" s="132">
        <v>1968722</v>
      </c>
      <c r="C1583" s="132">
        <v>1968087.96</v>
      </c>
      <c r="D1583" s="309">
        <v>99.967794335614698</v>
      </c>
      <c r="E1583" s="132">
        <v>-634.04</v>
      </c>
    </row>
    <row r="1584" spans="1:5" ht="26">
      <c r="A1584" s="318" t="s">
        <v>617</v>
      </c>
      <c r="B1584" s="132">
        <v>1968722</v>
      </c>
      <c r="C1584" s="132">
        <v>1968087.96</v>
      </c>
      <c r="D1584" s="309">
        <v>99.967794335614698</v>
      </c>
      <c r="E1584" s="132">
        <v>-634.04</v>
      </c>
    </row>
    <row r="1585" spans="1:5" ht="39">
      <c r="A1585" s="324" t="s">
        <v>618</v>
      </c>
      <c r="B1585" s="132">
        <v>1968722</v>
      </c>
      <c r="C1585" s="132">
        <v>1968087.96</v>
      </c>
      <c r="D1585" s="309">
        <v>99.967794335614698</v>
      </c>
      <c r="E1585" s="132">
        <v>-634.04</v>
      </c>
    </row>
    <row r="1586" spans="1:5">
      <c r="A1586" s="313" t="s">
        <v>567</v>
      </c>
      <c r="B1586" s="132">
        <v>559169990</v>
      </c>
      <c r="C1586" s="132">
        <v>557605115.76999998</v>
      </c>
      <c r="D1586" s="309">
        <v>99.720143380727606</v>
      </c>
      <c r="E1586" s="132">
        <v>49980238.770000003</v>
      </c>
    </row>
    <row r="1587" spans="1:5" ht="26">
      <c r="A1587" s="314" t="s">
        <v>568</v>
      </c>
      <c r="B1587" s="132">
        <v>559169990</v>
      </c>
      <c r="C1587" s="132">
        <v>557605115.76999998</v>
      </c>
      <c r="D1587" s="309">
        <v>99.720143380727606</v>
      </c>
      <c r="E1587" s="132">
        <v>49980238.770000003</v>
      </c>
    </row>
    <row r="1588" spans="1:5">
      <c r="A1588" s="310" t="s">
        <v>570</v>
      </c>
      <c r="B1588" s="311">
        <v>516526204</v>
      </c>
      <c r="C1588" s="311">
        <v>514722621.75999999</v>
      </c>
      <c r="D1588" s="312">
        <v>99.650824638511494</v>
      </c>
      <c r="E1588" s="311">
        <v>47040611</v>
      </c>
    </row>
    <row r="1589" spans="1:5">
      <c r="A1589" s="313" t="s">
        <v>571</v>
      </c>
      <c r="B1589" s="132">
        <v>338287621</v>
      </c>
      <c r="C1589" s="132">
        <v>337559382.05000001</v>
      </c>
      <c r="D1589" s="309">
        <v>99.784727875100103</v>
      </c>
      <c r="E1589" s="132">
        <v>34853752.829999998</v>
      </c>
    </row>
    <row r="1590" spans="1:5">
      <c r="A1590" s="314" t="s">
        <v>572</v>
      </c>
      <c r="B1590" s="132">
        <v>88375229</v>
      </c>
      <c r="C1590" s="132">
        <v>87967081.719999999</v>
      </c>
      <c r="D1590" s="309">
        <v>99.538165519209002</v>
      </c>
      <c r="E1590" s="132">
        <v>8908469.5</v>
      </c>
    </row>
    <row r="1591" spans="1:5">
      <c r="A1591" s="317" t="s">
        <v>573</v>
      </c>
      <c r="B1591" s="132">
        <v>5814285</v>
      </c>
      <c r="C1591" s="132">
        <v>5756919.54</v>
      </c>
      <c r="D1591" s="309">
        <v>99.013370345622903</v>
      </c>
      <c r="E1591" s="132">
        <v>466487.25</v>
      </c>
    </row>
    <row r="1592" spans="1:5">
      <c r="A1592" s="317" t="s">
        <v>574</v>
      </c>
      <c r="B1592" s="132">
        <v>82560944</v>
      </c>
      <c r="C1592" s="132">
        <v>82210162.180000007</v>
      </c>
      <c r="D1592" s="309">
        <v>99.575123777654497</v>
      </c>
      <c r="E1592" s="132">
        <v>8441982.25</v>
      </c>
    </row>
    <row r="1593" spans="1:5" ht="26">
      <c r="A1593" s="314" t="s">
        <v>576</v>
      </c>
      <c r="B1593" s="132">
        <v>191198554</v>
      </c>
      <c r="C1593" s="132">
        <v>190881056.90000001</v>
      </c>
      <c r="D1593" s="309">
        <v>99.833943775537094</v>
      </c>
      <c r="E1593" s="132">
        <v>25502604.989999998</v>
      </c>
    </row>
    <row r="1594" spans="1:5">
      <c r="A1594" s="317" t="s">
        <v>577</v>
      </c>
      <c r="B1594" s="132">
        <v>191198399</v>
      </c>
      <c r="C1594" s="132">
        <v>190880901.90000001</v>
      </c>
      <c r="D1594" s="309">
        <v>99.833943640919301</v>
      </c>
      <c r="E1594" s="132">
        <v>25502604.989999998</v>
      </c>
    </row>
    <row r="1595" spans="1:5">
      <c r="A1595" s="317" t="s">
        <v>578</v>
      </c>
      <c r="B1595" s="132">
        <v>155</v>
      </c>
      <c r="C1595" s="132">
        <v>155</v>
      </c>
      <c r="D1595" s="309">
        <v>100</v>
      </c>
      <c r="E1595" s="132">
        <v>0</v>
      </c>
    </row>
    <row r="1596" spans="1:5" ht="26">
      <c r="A1596" s="314" t="s">
        <v>579</v>
      </c>
      <c r="B1596" s="132">
        <v>414651</v>
      </c>
      <c r="C1596" s="132">
        <v>414650.45</v>
      </c>
      <c r="D1596" s="309">
        <v>99.999867358332693</v>
      </c>
      <c r="E1596" s="132">
        <v>117764.31</v>
      </c>
    </row>
    <row r="1597" spans="1:5">
      <c r="A1597" s="317" t="s">
        <v>581</v>
      </c>
      <c r="B1597" s="132">
        <v>414651</v>
      </c>
      <c r="C1597" s="132">
        <v>414650.45</v>
      </c>
      <c r="D1597" s="309">
        <v>99.999867358332693</v>
      </c>
      <c r="E1597" s="132">
        <v>117764.31</v>
      </c>
    </row>
    <row r="1598" spans="1:5" ht="26">
      <c r="A1598" s="314" t="s">
        <v>582</v>
      </c>
      <c r="B1598" s="132">
        <v>58299187</v>
      </c>
      <c r="C1598" s="132">
        <v>58296592.979999997</v>
      </c>
      <c r="D1598" s="309">
        <v>99.995550503988994</v>
      </c>
      <c r="E1598" s="132">
        <v>324914.03000000003</v>
      </c>
    </row>
    <row r="1599" spans="1:5" ht="26">
      <c r="A1599" s="317" t="s">
        <v>583</v>
      </c>
      <c r="B1599" s="132">
        <v>2592</v>
      </c>
      <c r="C1599" s="132">
        <v>0</v>
      </c>
      <c r="D1599" s="309">
        <v>0</v>
      </c>
      <c r="E1599" s="132">
        <v>0</v>
      </c>
    </row>
    <row r="1600" spans="1:5" ht="26">
      <c r="A1600" s="318" t="s">
        <v>584</v>
      </c>
      <c r="B1600" s="132">
        <v>2592</v>
      </c>
      <c r="C1600" s="132">
        <v>0</v>
      </c>
      <c r="D1600" s="309">
        <v>0</v>
      </c>
      <c r="E1600" s="132">
        <v>0</v>
      </c>
    </row>
    <row r="1601" spans="1:5" ht="26">
      <c r="A1601" s="317" t="s">
        <v>588</v>
      </c>
      <c r="B1601" s="132">
        <v>58296595</v>
      </c>
      <c r="C1601" s="132">
        <v>58296592.979999997</v>
      </c>
      <c r="D1601" s="309">
        <v>99.999996534960601</v>
      </c>
      <c r="E1601" s="132">
        <v>324914.03000000003</v>
      </c>
    </row>
    <row r="1602" spans="1:5" ht="26">
      <c r="A1602" s="318" t="s">
        <v>589</v>
      </c>
      <c r="B1602" s="132">
        <v>58029606</v>
      </c>
      <c r="C1602" s="132">
        <v>58029603.979999997</v>
      </c>
      <c r="D1602" s="309">
        <v>99.999996519018197</v>
      </c>
      <c r="E1602" s="132">
        <v>323149.03000000003</v>
      </c>
    </row>
    <row r="1603" spans="1:5" ht="52">
      <c r="A1603" s="318" t="s">
        <v>590</v>
      </c>
      <c r="B1603" s="132">
        <v>266989</v>
      </c>
      <c r="C1603" s="132">
        <v>266989</v>
      </c>
      <c r="D1603" s="309">
        <v>100</v>
      </c>
      <c r="E1603" s="132">
        <v>1765</v>
      </c>
    </row>
    <row r="1604" spans="1:5">
      <c r="A1604" s="313" t="s">
        <v>591</v>
      </c>
      <c r="B1604" s="132">
        <v>178238583</v>
      </c>
      <c r="C1604" s="132">
        <v>177163239.71000001</v>
      </c>
      <c r="D1604" s="309">
        <v>99.396683214206206</v>
      </c>
      <c r="E1604" s="132">
        <v>12186858.17</v>
      </c>
    </row>
    <row r="1605" spans="1:5">
      <c r="A1605" s="314" t="s">
        <v>592</v>
      </c>
      <c r="B1605" s="132">
        <v>135859316</v>
      </c>
      <c r="C1605" s="132">
        <v>134783972.71000001</v>
      </c>
      <c r="D1605" s="309">
        <v>99.208487631425996</v>
      </c>
      <c r="E1605" s="132">
        <v>12186858.17</v>
      </c>
    </row>
    <row r="1606" spans="1:5">
      <c r="A1606" s="314" t="s">
        <v>593</v>
      </c>
      <c r="B1606" s="132">
        <v>42379267</v>
      </c>
      <c r="C1606" s="132">
        <v>42379267</v>
      </c>
      <c r="D1606" s="309">
        <v>100</v>
      </c>
      <c r="E1606" s="132">
        <v>0</v>
      </c>
    </row>
    <row r="1607" spans="1:5" ht="26">
      <c r="A1607" s="317" t="s">
        <v>599</v>
      </c>
      <c r="B1607" s="132">
        <v>42379267</v>
      </c>
      <c r="C1607" s="132">
        <v>42379267</v>
      </c>
      <c r="D1607" s="309">
        <v>100</v>
      </c>
      <c r="E1607" s="132">
        <v>0</v>
      </c>
    </row>
    <row r="1608" spans="1:5" ht="26">
      <c r="A1608" s="318" t="s">
        <v>600</v>
      </c>
      <c r="B1608" s="132">
        <v>42379267</v>
      </c>
      <c r="C1608" s="132">
        <v>42379267</v>
      </c>
      <c r="D1608" s="309">
        <v>100</v>
      </c>
      <c r="E1608" s="132">
        <v>0</v>
      </c>
    </row>
    <row r="1609" spans="1:5">
      <c r="A1609" s="308" t="s">
        <v>198</v>
      </c>
      <c r="B1609" s="132">
        <v>45857417</v>
      </c>
      <c r="C1609" s="132">
        <v>46488817.140000001</v>
      </c>
      <c r="D1609" s="309">
        <v>101.376876809263</v>
      </c>
      <c r="E1609" s="132">
        <v>3100895.09</v>
      </c>
    </row>
    <row r="1610" spans="1:5">
      <c r="A1610" s="308" t="s">
        <v>602</v>
      </c>
      <c r="B1610" s="132">
        <v>-45857417</v>
      </c>
      <c r="C1610" s="132">
        <v>-46488817.140000001</v>
      </c>
      <c r="D1610" s="309">
        <v>101.376876809263</v>
      </c>
      <c r="E1610" s="132">
        <v>-3100895.09</v>
      </c>
    </row>
    <row r="1611" spans="1:5">
      <c r="A1611" s="313" t="s">
        <v>605</v>
      </c>
      <c r="B1611" s="132">
        <v>940738</v>
      </c>
      <c r="C1611" s="132">
        <v>309337.86</v>
      </c>
      <c r="D1611" s="309">
        <v>32.882466744194502</v>
      </c>
      <c r="E1611" s="132">
        <v>43697259.909999996</v>
      </c>
    </row>
    <row r="1612" spans="1:5" ht="39">
      <c r="A1612" s="314" t="s">
        <v>606</v>
      </c>
      <c r="B1612" s="132">
        <v>940738</v>
      </c>
      <c r="C1612" s="132">
        <v>-940736.92</v>
      </c>
      <c r="D1612" s="309">
        <v>-99.999885196515905</v>
      </c>
      <c r="E1612" s="132">
        <v>0</v>
      </c>
    </row>
    <row r="1613" spans="1:5">
      <c r="A1613" s="313" t="s">
        <v>609</v>
      </c>
      <c r="B1613" s="132">
        <v>-46798155</v>
      </c>
      <c r="C1613" s="132">
        <v>-46798155</v>
      </c>
      <c r="D1613" s="309">
        <v>100</v>
      </c>
      <c r="E1613" s="132">
        <v>-46798155</v>
      </c>
    </row>
    <row r="1614" spans="1:5">
      <c r="A1614" s="308"/>
      <c r="B1614" s="132"/>
      <c r="C1614" s="132"/>
      <c r="D1614" s="309"/>
      <c r="E1614" s="132"/>
    </row>
    <row r="1615" spans="1:5" ht="26">
      <c r="A1615" s="310" t="s">
        <v>611</v>
      </c>
      <c r="B1615" s="311"/>
      <c r="C1615" s="311"/>
      <c r="D1615" s="312"/>
      <c r="E1615" s="311"/>
    </row>
    <row r="1616" spans="1:5">
      <c r="A1616" s="310" t="s">
        <v>546</v>
      </c>
      <c r="B1616" s="311">
        <v>463662198</v>
      </c>
      <c r="C1616" s="311">
        <v>358317151.87</v>
      </c>
      <c r="D1616" s="312">
        <v>77.279785459240699</v>
      </c>
      <c r="E1616" s="311">
        <v>-96819670.030000001</v>
      </c>
    </row>
    <row r="1617" spans="1:5" ht="26">
      <c r="A1617" s="313" t="s">
        <v>549</v>
      </c>
      <c r="B1617" s="132">
        <v>156216000</v>
      </c>
      <c r="C1617" s="132">
        <v>147503214.90000001</v>
      </c>
      <c r="D1617" s="309">
        <v>94.422603894607505</v>
      </c>
      <c r="E1617" s="132">
        <v>-235000</v>
      </c>
    </row>
    <row r="1618" spans="1:5">
      <c r="A1618" s="314" t="s">
        <v>550</v>
      </c>
      <c r="B1618" s="132">
        <v>156216000</v>
      </c>
      <c r="C1618" s="132">
        <v>147503214.90000001</v>
      </c>
      <c r="D1618" s="309">
        <v>94.422603894607505</v>
      </c>
      <c r="E1618" s="132">
        <v>-235000</v>
      </c>
    </row>
    <row r="1619" spans="1:5">
      <c r="A1619" s="313" t="s">
        <v>552</v>
      </c>
      <c r="B1619" s="132">
        <v>57306</v>
      </c>
      <c r="C1619" s="132">
        <v>15727</v>
      </c>
      <c r="D1619" s="309">
        <v>27.443897672146001</v>
      </c>
      <c r="E1619" s="132">
        <v>6012</v>
      </c>
    </row>
    <row r="1620" spans="1:5">
      <c r="A1620" s="314" t="s">
        <v>553</v>
      </c>
      <c r="B1620" s="132">
        <v>57306</v>
      </c>
      <c r="C1620" s="132">
        <v>15727</v>
      </c>
      <c r="D1620" s="309">
        <v>27.443897672146001</v>
      </c>
      <c r="E1620" s="132">
        <v>6012</v>
      </c>
    </row>
    <row r="1621" spans="1:5">
      <c r="A1621" s="317" t="s">
        <v>616</v>
      </c>
      <c r="B1621" s="132">
        <v>57306</v>
      </c>
      <c r="C1621" s="132">
        <v>15727</v>
      </c>
      <c r="D1621" s="309">
        <v>27.443897672146001</v>
      </c>
      <c r="E1621" s="132">
        <v>6012</v>
      </c>
    </row>
    <row r="1622" spans="1:5" ht="26">
      <c r="A1622" s="318" t="s">
        <v>617</v>
      </c>
      <c r="B1622" s="132">
        <v>57306</v>
      </c>
      <c r="C1622" s="132">
        <v>15727</v>
      </c>
      <c r="D1622" s="309">
        <v>27.443897672146001</v>
      </c>
      <c r="E1622" s="132">
        <v>6012</v>
      </c>
    </row>
    <row r="1623" spans="1:5" ht="26">
      <c r="A1623" s="324" t="s">
        <v>620</v>
      </c>
      <c r="B1623" s="132">
        <v>57306</v>
      </c>
      <c r="C1623" s="132">
        <v>15727</v>
      </c>
      <c r="D1623" s="309">
        <v>27.443897672146001</v>
      </c>
      <c r="E1623" s="132">
        <v>6012</v>
      </c>
    </row>
    <row r="1624" spans="1:5">
      <c r="A1624" s="313" t="s">
        <v>567</v>
      </c>
      <c r="B1624" s="132">
        <v>307388892</v>
      </c>
      <c r="C1624" s="132">
        <v>210798209.97</v>
      </c>
      <c r="D1624" s="309">
        <v>68.577042130071504</v>
      </c>
      <c r="E1624" s="132">
        <v>-96590682.030000001</v>
      </c>
    </row>
    <row r="1625" spans="1:5" ht="26">
      <c r="A1625" s="314" t="s">
        <v>568</v>
      </c>
      <c r="B1625" s="132">
        <v>307388892</v>
      </c>
      <c r="C1625" s="132">
        <v>210798209.97</v>
      </c>
      <c r="D1625" s="309">
        <v>68.577042130071504</v>
      </c>
      <c r="E1625" s="132">
        <v>-96590682.030000001</v>
      </c>
    </row>
    <row r="1626" spans="1:5">
      <c r="A1626" s="310" t="s">
        <v>570</v>
      </c>
      <c r="B1626" s="311">
        <v>477966688</v>
      </c>
      <c r="C1626" s="311">
        <v>303181990.26999998</v>
      </c>
      <c r="D1626" s="312">
        <v>63.431615190303802</v>
      </c>
      <c r="E1626" s="311">
        <v>41975300.469999999</v>
      </c>
    </row>
    <row r="1627" spans="1:5">
      <c r="A1627" s="313" t="s">
        <v>571</v>
      </c>
      <c r="B1627" s="132">
        <v>124112508</v>
      </c>
      <c r="C1627" s="132">
        <v>91670436.909999996</v>
      </c>
      <c r="D1627" s="309">
        <v>73.860756169716595</v>
      </c>
      <c r="E1627" s="132">
        <v>12203351.630000001</v>
      </c>
    </row>
    <row r="1628" spans="1:5">
      <c r="A1628" s="314" t="s">
        <v>572</v>
      </c>
      <c r="B1628" s="132">
        <v>14951713</v>
      </c>
      <c r="C1628" s="132">
        <v>3661603.86</v>
      </c>
      <c r="D1628" s="309">
        <v>24.4895274541452</v>
      </c>
      <c r="E1628" s="132">
        <v>549808.81000000006</v>
      </c>
    </row>
    <row r="1629" spans="1:5">
      <c r="A1629" s="317" t="s">
        <v>573</v>
      </c>
      <c r="B1629" s="132">
        <v>1894235</v>
      </c>
      <c r="C1629" s="132">
        <v>1360583.3</v>
      </c>
      <c r="D1629" s="309">
        <v>71.827587390160105</v>
      </c>
      <c r="E1629" s="132">
        <v>158966.88</v>
      </c>
    </row>
    <row r="1630" spans="1:5">
      <c r="A1630" s="317" t="s">
        <v>574</v>
      </c>
      <c r="B1630" s="132">
        <v>13057478</v>
      </c>
      <c r="C1630" s="132">
        <v>2301020.56</v>
      </c>
      <c r="D1630" s="309">
        <v>17.622243437821599</v>
      </c>
      <c r="E1630" s="132">
        <v>390841.93</v>
      </c>
    </row>
    <row r="1631" spans="1:5" ht="26">
      <c r="A1631" s="314" t="s">
        <v>576</v>
      </c>
      <c r="B1631" s="132">
        <v>109160795</v>
      </c>
      <c r="C1631" s="132">
        <v>88008833.049999997</v>
      </c>
      <c r="D1631" s="309">
        <v>80.623114782189006</v>
      </c>
      <c r="E1631" s="132">
        <v>11653542.82</v>
      </c>
    </row>
    <row r="1632" spans="1:5">
      <c r="A1632" s="317" t="s">
        <v>577</v>
      </c>
      <c r="B1632" s="132">
        <v>109160795</v>
      </c>
      <c r="C1632" s="132">
        <v>88008833.049999997</v>
      </c>
      <c r="D1632" s="309">
        <v>80.623114782189006</v>
      </c>
      <c r="E1632" s="132">
        <v>11653542.82</v>
      </c>
    </row>
    <row r="1633" spans="1:5">
      <c r="A1633" s="313" t="s">
        <v>591</v>
      </c>
      <c r="B1633" s="132">
        <v>353854180</v>
      </c>
      <c r="C1633" s="132">
        <v>211511553.36000001</v>
      </c>
      <c r="D1633" s="309">
        <v>59.773648388158101</v>
      </c>
      <c r="E1633" s="132">
        <v>29771948.84</v>
      </c>
    </row>
    <row r="1634" spans="1:5">
      <c r="A1634" s="314" t="s">
        <v>592</v>
      </c>
      <c r="B1634" s="132">
        <v>353854180</v>
      </c>
      <c r="C1634" s="132">
        <v>211511553.36000001</v>
      </c>
      <c r="D1634" s="309">
        <v>59.773648388158101</v>
      </c>
      <c r="E1634" s="132">
        <v>29771948.84</v>
      </c>
    </row>
    <row r="1635" spans="1:5">
      <c r="A1635" s="308" t="s">
        <v>198</v>
      </c>
      <c r="B1635" s="132">
        <v>-14304490</v>
      </c>
      <c r="C1635" s="132">
        <v>55135161.600000001</v>
      </c>
      <c r="D1635" s="309">
        <v>-385.43954800206097</v>
      </c>
      <c r="E1635" s="132">
        <v>-138794970.5</v>
      </c>
    </row>
    <row r="1636" spans="1:5">
      <c r="A1636" s="308" t="s">
        <v>602</v>
      </c>
      <c r="B1636" s="132">
        <v>14304490</v>
      </c>
      <c r="C1636" s="132">
        <v>-55135161.600000001</v>
      </c>
      <c r="D1636" s="309">
        <v>-385.43954800206097</v>
      </c>
      <c r="E1636" s="132">
        <v>138794970.5</v>
      </c>
    </row>
    <row r="1637" spans="1:5">
      <c r="A1637" s="313" t="s">
        <v>605</v>
      </c>
      <c r="B1637" s="132">
        <v>14304490</v>
      </c>
      <c r="C1637" s="132">
        <v>-55135161.600000001</v>
      </c>
      <c r="D1637" s="309">
        <v>-385.43954800206097</v>
      </c>
      <c r="E1637" s="132">
        <v>138794970.5</v>
      </c>
    </row>
    <row r="1638" spans="1:5" ht="39">
      <c r="A1638" s="314" t="s">
        <v>607</v>
      </c>
      <c r="B1638" s="132">
        <v>14304490</v>
      </c>
      <c r="C1638" s="132">
        <v>-14304484.26</v>
      </c>
      <c r="D1638" s="309">
        <v>-99.999959872739296</v>
      </c>
      <c r="E1638" s="132">
        <v>0</v>
      </c>
    </row>
    <row r="1639" spans="1:5">
      <c r="A1639" s="308"/>
      <c r="B1639" s="132"/>
      <c r="C1639" s="132"/>
      <c r="D1639" s="309"/>
      <c r="E1639" s="132"/>
    </row>
    <row r="1640" spans="1:5">
      <c r="A1640" s="323" t="s">
        <v>640</v>
      </c>
      <c r="B1640" s="132"/>
      <c r="C1640" s="132"/>
      <c r="D1640" s="309"/>
      <c r="E1640" s="132"/>
    </row>
    <row r="1641" spans="1:5">
      <c r="A1641" s="310" t="s">
        <v>546</v>
      </c>
      <c r="B1641" s="311">
        <v>1081269295</v>
      </c>
      <c r="C1641" s="311">
        <v>1064739549.38</v>
      </c>
      <c r="D1641" s="312">
        <v>98.471264679720704</v>
      </c>
      <c r="E1641" s="311">
        <v>-14591208.810000001</v>
      </c>
    </row>
    <row r="1642" spans="1:5" ht="26">
      <c r="A1642" s="313" t="s">
        <v>548</v>
      </c>
      <c r="B1642" s="132">
        <v>10146335</v>
      </c>
      <c r="C1642" s="132">
        <v>9350375.8499999996</v>
      </c>
      <c r="D1642" s="309">
        <v>92.1552053031957</v>
      </c>
      <c r="E1642" s="132">
        <v>813068.16</v>
      </c>
    </row>
    <row r="1643" spans="1:5" ht="26">
      <c r="A1643" s="313" t="s">
        <v>549</v>
      </c>
      <c r="B1643" s="132">
        <v>221297</v>
      </c>
      <c r="C1643" s="132">
        <v>130778.22</v>
      </c>
      <c r="D1643" s="309">
        <v>59.096246221141698</v>
      </c>
      <c r="E1643" s="132">
        <v>-348.78</v>
      </c>
    </row>
    <row r="1644" spans="1:5">
      <c r="A1644" s="314" t="s">
        <v>550</v>
      </c>
      <c r="B1644" s="132">
        <v>119873</v>
      </c>
      <c r="C1644" s="132">
        <v>119429.22</v>
      </c>
      <c r="D1644" s="309">
        <v>99.629791529368603</v>
      </c>
      <c r="E1644" s="132">
        <v>-443.78</v>
      </c>
    </row>
    <row r="1645" spans="1:5" ht="26">
      <c r="A1645" s="314" t="s">
        <v>551</v>
      </c>
      <c r="B1645" s="132">
        <v>101424</v>
      </c>
      <c r="C1645" s="132">
        <v>11349</v>
      </c>
      <c r="D1645" s="309">
        <v>11.189659252247999</v>
      </c>
      <c r="E1645" s="132">
        <v>95</v>
      </c>
    </row>
    <row r="1646" spans="1:5">
      <c r="A1646" s="313" t="s">
        <v>552</v>
      </c>
      <c r="B1646" s="132">
        <v>730178</v>
      </c>
      <c r="C1646" s="132">
        <v>654591.13</v>
      </c>
      <c r="D1646" s="309">
        <v>89.648158394254594</v>
      </c>
      <c r="E1646" s="132">
        <v>161603.63</v>
      </c>
    </row>
    <row r="1647" spans="1:5">
      <c r="A1647" s="314" t="s">
        <v>553</v>
      </c>
      <c r="B1647" s="132">
        <v>730178</v>
      </c>
      <c r="C1647" s="132">
        <v>654591.13</v>
      </c>
      <c r="D1647" s="309">
        <v>89.648158394254594</v>
      </c>
      <c r="E1647" s="132">
        <v>161603.63</v>
      </c>
    </row>
    <row r="1648" spans="1:5">
      <c r="A1648" s="317" t="s">
        <v>616</v>
      </c>
      <c r="B1648" s="132">
        <v>675178</v>
      </c>
      <c r="C1648" s="132">
        <v>623430.81000000006</v>
      </c>
      <c r="D1648" s="309">
        <v>92.335770715278002</v>
      </c>
      <c r="E1648" s="132">
        <v>160799.47</v>
      </c>
    </row>
    <row r="1649" spans="1:5" ht="26">
      <c r="A1649" s="318" t="s">
        <v>617</v>
      </c>
      <c r="B1649" s="132">
        <v>675178</v>
      </c>
      <c r="C1649" s="132">
        <v>623430.81000000006</v>
      </c>
      <c r="D1649" s="309">
        <v>92.335770715278002</v>
      </c>
      <c r="E1649" s="132">
        <v>160799.47</v>
      </c>
    </row>
    <row r="1650" spans="1:5" ht="39">
      <c r="A1650" s="324" t="s">
        <v>618</v>
      </c>
      <c r="B1650" s="132">
        <v>476487</v>
      </c>
      <c r="C1650" s="132">
        <v>440581.23</v>
      </c>
      <c r="D1650" s="309">
        <v>92.464480667888097</v>
      </c>
      <c r="E1650" s="132">
        <v>95065.49</v>
      </c>
    </row>
    <row r="1651" spans="1:5" ht="26">
      <c r="A1651" s="324" t="s">
        <v>620</v>
      </c>
      <c r="B1651" s="132">
        <v>119948</v>
      </c>
      <c r="C1651" s="132">
        <v>104106.58</v>
      </c>
      <c r="D1651" s="309">
        <v>86.793093673925398</v>
      </c>
      <c r="E1651" s="132">
        <v>-13009.02</v>
      </c>
    </row>
    <row r="1652" spans="1:5" ht="26">
      <c r="A1652" s="324" t="s">
        <v>622</v>
      </c>
      <c r="B1652" s="132">
        <v>78743</v>
      </c>
      <c r="C1652" s="132">
        <v>78743</v>
      </c>
      <c r="D1652" s="309">
        <v>100</v>
      </c>
      <c r="E1652" s="132">
        <v>78743</v>
      </c>
    </row>
    <row r="1653" spans="1:5" ht="26">
      <c r="A1653" s="317" t="s">
        <v>555</v>
      </c>
      <c r="B1653" s="132">
        <v>55000</v>
      </c>
      <c r="C1653" s="132">
        <v>31160.32</v>
      </c>
      <c r="D1653" s="309">
        <v>56.655127272727299</v>
      </c>
      <c r="E1653" s="132">
        <v>804.16</v>
      </c>
    </row>
    <row r="1654" spans="1:5">
      <c r="A1654" s="313" t="s">
        <v>567</v>
      </c>
      <c r="B1654" s="132">
        <v>1070171485</v>
      </c>
      <c r="C1654" s="132">
        <v>1054603804.1799999</v>
      </c>
      <c r="D1654" s="309">
        <v>98.545309696791307</v>
      </c>
      <c r="E1654" s="132">
        <v>-15565531.82</v>
      </c>
    </row>
    <row r="1655" spans="1:5" ht="26">
      <c r="A1655" s="314" t="s">
        <v>568</v>
      </c>
      <c r="B1655" s="132">
        <v>1070171485</v>
      </c>
      <c r="C1655" s="132">
        <v>1054603804.1799999</v>
      </c>
      <c r="D1655" s="309">
        <v>98.545309696791307</v>
      </c>
      <c r="E1655" s="132">
        <v>-15565531.82</v>
      </c>
    </row>
    <row r="1656" spans="1:5">
      <c r="A1656" s="310" t="s">
        <v>570</v>
      </c>
      <c r="B1656" s="311">
        <v>1081684435</v>
      </c>
      <c r="C1656" s="311">
        <v>1064870622.8200001</v>
      </c>
      <c r="D1656" s="312">
        <v>98.445589893322307</v>
      </c>
      <c r="E1656" s="311">
        <v>95387398.890000001</v>
      </c>
    </row>
    <row r="1657" spans="1:5">
      <c r="A1657" s="313" t="s">
        <v>571</v>
      </c>
      <c r="B1657" s="132">
        <v>1076480215</v>
      </c>
      <c r="C1657" s="132">
        <v>1060379126.55</v>
      </c>
      <c r="D1657" s="309">
        <v>98.504283847892196</v>
      </c>
      <c r="E1657" s="132">
        <v>93447278.510000005</v>
      </c>
    </row>
    <row r="1658" spans="1:5">
      <c r="A1658" s="314" t="s">
        <v>572</v>
      </c>
      <c r="B1658" s="132">
        <v>113495747</v>
      </c>
      <c r="C1658" s="132">
        <v>111171752.51000001</v>
      </c>
      <c r="D1658" s="309">
        <v>97.952351033911398</v>
      </c>
      <c r="E1658" s="132">
        <v>15875792.390000001</v>
      </c>
    </row>
    <row r="1659" spans="1:5">
      <c r="A1659" s="317" t="s">
        <v>573</v>
      </c>
      <c r="B1659" s="132">
        <v>87892529</v>
      </c>
      <c r="C1659" s="132">
        <v>87117623.859999999</v>
      </c>
      <c r="D1659" s="309">
        <v>99.118349251277095</v>
      </c>
      <c r="E1659" s="132">
        <v>11933094.02</v>
      </c>
    </row>
    <row r="1660" spans="1:5">
      <c r="A1660" s="317" t="s">
        <v>574</v>
      </c>
      <c r="B1660" s="132">
        <v>25603218</v>
      </c>
      <c r="C1660" s="132">
        <v>24054128.649999999</v>
      </c>
      <c r="D1660" s="309">
        <v>93.949630276944106</v>
      </c>
      <c r="E1660" s="132">
        <v>3942698.37</v>
      </c>
    </row>
    <row r="1661" spans="1:5" ht="26">
      <c r="A1661" s="314" t="s">
        <v>576</v>
      </c>
      <c r="B1661" s="132">
        <v>588241598</v>
      </c>
      <c r="C1661" s="132">
        <v>579491913.67999995</v>
      </c>
      <c r="D1661" s="309">
        <v>98.5125696057966</v>
      </c>
      <c r="E1661" s="132">
        <v>50531161.780000001</v>
      </c>
    </row>
    <row r="1662" spans="1:5">
      <c r="A1662" s="317" t="s">
        <v>577</v>
      </c>
      <c r="B1662" s="132">
        <v>54416441</v>
      </c>
      <c r="C1662" s="132">
        <v>53284508.100000001</v>
      </c>
      <c r="D1662" s="309">
        <v>97.919869658509995</v>
      </c>
      <c r="E1662" s="132">
        <v>5828222.6900000004</v>
      </c>
    </row>
    <row r="1663" spans="1:5">
      <c r="A1663" s="317" t="s">
        <v>578</v>
      </c>
      <c r="B1663" s="132">
        <v>533825157</v>
      </c>
      <c r="C1663" s="132">
        <v>526207405.57999998</v>
      </c>
      <c r="D1663" s="309">
        <v>98.572987555923703</v>
      </c>
      <c r="E1663" s="132">
        <v>44702939.090000004</v>
      </c>
    </row>
    <row r="1664" spans="1:5" ht="26">
      <c r="A1664" s="314" t="s">
        <v>579</v>
      </c>
      <c r="B1664" s="132">
        <v>259982</v>
      </c>
      <c r="C1664" s="132">
        <v>259938.56</v>
      </c>
      <c r="D1664" s="309">
        <v>99.983291150925794</v>
      </c>
      <c r="E1664" s="132">
        <v>10560</v>
      </c>
    </row>
    <row r="1665" spans="1:5">
      <c r="A1665" s="317" t="s">
        <v>581</v>
      </c>
      <c r="B1665" s="132">
        <v>259982</v>
      </c>
      <c r="C1665" s="132">
        <v>259938.56</v>
      </c>
      <c r="D1665" s="309">
        <v>99.983291150925794</v>
      </c>
      <c r="E1665" s="132">
        <v>10560</v>
      </c>
    </row>
    <row r="1666" spans="1:5" ht="26">
      <c r="A1666" s="314" t="s">
        <v>582</v>
      </c>
      <c r="B1666" s="132">
        <v>374482888</v>
      </c>
      <c r="C1666" s="132">
        <v>369455521.80000001</v>
      </c>
      <c r="D1666" s="309">
        <v>98.657517776887005</v>
      </c>
      <c r="E1666" s="132">
        <v>27029764.34</v>
      </c>
    </row>
    <row r="1667" spans="1:5" ht="26">
      <c r="A1667" s="317" t="s">
        <v>583</v>
      </c>
      <c r="B1667" s="132">
        <v>290660435</v>
      </c>
      <c r="C1667" s="132">
        <v>285871215.64999998</v>
      </c>
      <c r="D1667" s="309">
        <v>98.352297466973795</v>
      </c>
      <c r="E1667" s="132">
        <v>19975173.809999999</v>
      </c>
    </row>
    <row r="1668" spans="1:5" ht="26">
      <c r="A1668" s="318" t="s">
        <v>584</v>
      </c>
      <c r="B1668" s="132">
        <v>290446686</v>
      </c>
      <c r="C1668" s="132">
        <v>285747803.16000003</v>
      </c>
      <c r="D1668" s="309">
        <v>98.382187483454402</v>
      </c>
      <c r="E1668" s="132">
        <v>20023399.82</v>
      </c>
    </row>
    <row r="1669" spans="1:5" ht="26">
      <c r="A1669" s="318" t="s">
        <v>613</v>
      </c>
      <c r="B1669" s="132">
        <v>213749</v>
      </c>
      <c r="C1669" s="132">
        <v>123412.49</v>
      </c>
      <c r="D1669" s="309">
        <v>57.737107542023601</v>
      </c>
      <c r="E1669" s="132">
        <v>-48226.01</v>
      </c>
    </row>
    <row r="1670" spans="1:5" ht="39">
      <c r="A1670" s="324" t="s">
        <v>614</v>
      </c>
      <c r="B1670" s="132">
        <v>213749</v>
      </c>
      <c r="C1670" s="132">
        <v>123412.49</v>
      </c>
      <c r="D1670" s="309">
        <v>57.737107542023601</v>
      </c>
      <c r="E1670" s="132">
        <v>-48226.01</v>
      </c>
    </row>
    <row r="1671" spans="1:5" ht="52">
      <c r="A1671" s="317" t="s">
        <v>585</v>
      </c>
      <c r="B1671" s="132">
        <v>722587</v>
      </c>
      <c r="C1671" s="132">
        <v>602774.57999999996</v>
      </c>
      <c r="D1671" s="309">
        <v>83.418962699301304</v>
      </c>
      <c r="E1671" s="132">
        <v>151981.45000000001</v>
      </c>
    </row>
    <row r="1672" spans="1:5" ht="52">
      <c r="A1672" s="318" t="s">
        <v>586</v>
      </c>
      <c r="B1672" s="132">
        <v>441773</v>
      </c>
      <c r="C1672" s="132">
        <v>391611.38</v>
      </c>
      <c r="D1672" s="309">
        <v>88.6453857524113</v>
      </c>
      <c r="E1672" s="132">
        <v>38997.449999999997</v>
      </c>
    </row>
    <row r="1673" spans="1:5" ht="78">
      <c r="A1673" s="318" t="s">
        <v>587</v>
      </c>
      <c r="B1673" s="132">
        <v>280814</v>
      </c>
      <c r="C1673" s="132">
        <v>211163.2</v>
      </c>
      <c r="D1673" s="309">
        <v>75.196820671334095</v>
      </c>
      <c r="E1673" s="132">
        <v>112984</v>
      </c>
    </row>
    <row r="1674" spans="1:5" ht="26">
      <c r="A1674" s="317" t="s">
        <v>588</v>
      </c>
      <c r="B1674" s="132">
        <v>82998442</v>
      </c>
      <c r="C1674" s="132">
        <v>82970211.569999993</v>
      </c>
      <c r="D1674" s="309">
        <v>99.965986795270197</v>
      </c>
      <c r="E1674" s="132">
        <v>6902543.0800000001</v>
      </c>
    </row>
    <row r="1675" spans="1:5" ht="26">
      <c r="A1675" s="318" t="s">
        <v>589</v>
      </c>
      <c r="B1675" s="132">
        <v>82998442</v>
      </c>
      <c r="C1675" s="132">
        <v>82970211.569999993</v>
      </c>
      <c r="D1675" s="309">
        <v>99.965986795270197</v>
      </c>
      <c r="E1675" s="132">
        <v>6902543.0800000001</v>
      </c>
    </row>
    <row r="1676" spans="1:5" ht="26">
      <c r="A1676" s="317" t="s">
        <v>628</v>
      </c>
      <c r="B1676" s="132">
        <v>101424</v>
      </c>
      <c r="C1676" s="132">
        <v>11320</v>
      </c>
      <c r="D1676" s="309">
        <v>11.161066414260899</v>
      </c>
      <c r="E1676" s="132">
        <v>66</v>
      </c>
    </row>
    <row r="1677" spans="1:5">
      <c r="A1677" s="313" t="s">
        <v>591</v>
      </c>
      <c r="B1677" s="132">
        <v>5204220</v>
      </c>
      <c r="C1677" s="132">
        <v>4491496.2699999996</v>
      </c>
      <c r="D1677" s="309">
        <v>86.304888532767606</v>
      </c>
      <c r="E1677" s="132">
        <v>1940120.38</v>
      </c>
    </row>
    <row r="1678" spans="1:5">
      <c r="A1678" s="314" t="s">
        <v>592</v>
      </c>
      <c r="B1678" s="132">
        <v>4852365</v>
      </c>
      <c r="C1678" s="132">
        <v>4139641.27</v>
      </c>
      <c r="D1678" s="309">
        <v>85.311827737608397</v>
      </c>
      <c r="E1678" s="132">
        <v>1835255.38</v>
      </c>
    </row>
    <row r="1679" spans="1:5">
      <c r="A1679" s="314" t="s">
        <v>593</v>
      </c>
      <c r="B1679" s="132">
        <v>351855</v>
      </c>
      <c r="C1679" s="132">
        <v>351855</v>
      </c>
      <c r="D1679" s="309">
        <v>100</v>
      </c>
      <c r="E1679" s="132">
        <v>104865</v>
      </c>
    </row>
    <row r="1680" spans="1:5">
      <c r="A1680" s="317" t="s">
        <v>594</v>
      </c>
      <c r="B1680" s="132">
        <v>351855</v>
      </c>
      <c r="C1680" s="132">
        <v>351855</v>
      </c>
      <c r="D1680" s="309">
        <v>100</v>
      </c>
      <c r="E1680" s="132">
        <v>104865</v>
      </c>
    </row>
    <row r="1681" spans="1:5" ht="26">
      <c r="A1681" s="318" t="s">
        <v>595</v>
      </c>
      <c r="B1681" s="132">
        <v>351855</v>
      </c>
      <c r="C1681" s="132">
        <v>351855</v>
      </c>
      <c r="D1681" s="309">
        <v>100</v>
      </c>
      <c r="E1681" s="132">
        <v>104865</v>
      </c>
    </row>
    <row r="1682" spans="1:5">
      <c r="A1682" s="308" t="s">
        <v>198</v>
      </c>
      <c r="B1682" s="132">
        <v>-415140</v>
      </c>
      <c r="C1682" s="132">
        <v>-131073.44</v>
      </c>
      <c r="D1682" s="309">
        <v>31.573310208604301</v>
      </c>
      <c r="E1682" s="132">
        <v>-109978607.7</v>
      </c>
    </row>
    <row r="1683" spans="1:5">
      <c r="A1683" s="308" t="s">
        <v>602</v>
      </c>
      <c r="B1683" s="132">
        <v>415140</v>
      </c>
      <c r="C1683" s="132">
        <v>131073.44</v>
      </c>
      <c r="D1683" s="309">
        <v>31.573310208604301</v>
      </c>
      <c r="E1683" s="132">
        <v>109978607.7</v>
      </c>
    </row>
    <row r="1684" spans="1:5">
      <c r="A1684" s="313" t="s">
        <v>605</v>
      </c>
      <c r="B1684" s="132">
        <v>415140</v>
      </c>
      <c r="C1684" s="132">
        <v>131073.44</v>
      </c>
      <c r="D1684" s="309">
        <v>31.573310208604301</v>
      </c>
      <c r="E1684" s="132">
        <v>109978607.7</v>
      </c>
    </row>
    <row r="1685" spans="1:5" ht="39">
      <c r="A1685" s="314" t="s">
        <v>606</v>
      </c>
      <c r="B1685" s="132">
        <v>380383</v>
      </c>
      <c r="C1685" s="132">
        <v>-380380.7</v>
      </c>
      <c r="D1685" s="309">
        <v>-99.999395346269395</v>
      </c>
      <c r="E1685" s="132">
        <v>0</v>
      </c>
    </row>
    <row r="1686" spans="1:5" ht="39">
      <c r="A1686" s="314" t="s">
        <v>607</v>
      </c>
      <c r="B1686" s="132">
        <v>34757</v>
      </c>
      <c r="C1686" s="132">
        <v>-34755.19</v>
      </c>
      <c r="D1686" s="309">
        <v>-99.994792415916194</v>
      </c>
      <c r="E1686" s="132">
        <v>0</v>
      </c>
    </row>
    <row r="1687" spans="1:5">
      <c r="A1687" s="308"/>
      <c r="B1687" s="132"/>
      <c r="C1687" s="132"/>
      <c r="D1687" s="309"/>
      <c r="E1687" s="132"/>
    </row>
    <row r="1688" spans="1:5">
      <c r="A1688" s="310" t="s">
        <v>610</v>
      </c>
      <c r="B1688" s="311"/>
      <c r="C1688" s="311"/>
      <c r="D1688" s="312"/>
      <c r="E1688" s="311"/>
    </row>
    <row r="1689" spans="1:5">
      <c r="A1689" s="310" t="s">
        <v>546</v>
      </c>
      <c r="B1689" s="311">
        <v>1052955123</v>
      </c>
      <c r="C1689" s="311">
        <v>1039330766.4</v>
      </c>
      <c r="D1689" s="312">
        <v>98.706083829937398</v>
      </c>
      <c r="E1689" s="311">
        <v>-11859197.640000001</v>
      </c>
    </row>
    <row r="1690" spans="1:5" ht="26">
      <c r="A1690" s="313" t="s">
        <v>548</v>
      </c>
      <c r="B1690" s="132">
        <v>10146335</v>
      </c>
      <c r="C1690" s="132">
        <v>9350375.8499999996</v>
      </c>
      <c r="D1690" s="309">
        <v>92.1552053031957</v>
      </c>
      <c r="E1690" s="132">
        <v>813068.16</v>
      </c>
    </row>
    <row r="1691" spans="1:5">
      <c r="A1691" s="313" t="s">
        <v>552</v>
      </c>
      <c r="B1691" s="132">
        <v>451791</v>
      </c>
      <c r="C1691" s="132">
        <v>427948.96</v>
      </c>
      <c r="D1691" s="309">
        <v>94.722772255312705</v>
      </c>
      <c r="E1691" s="132">
        <v>130140.61</v>
      </c>
    </row>
    <row r="1692" spans="1:5">
      <c r="A1692" s="314" t="s">
        <v>553</v>
      </c>
      <c r="B1692" s="132">
        <v>451791</v>
      </c>
      <c r="C1692" s="132">
        <v>427948.96</v>
      </c>
      <c r="D1692" s="309">
        <v>94.722772255312705</v>
      </c>
      <c r="E1692" s="132">
        <v>130140.61</v>
      </c>
    </row>
    <row r="1693" spans="1:5">
      <c r="A1693" s="317" t="s">
        <v>616</v>
      </c>
      <c r="B1693" s="132">
        <v>396791</v>
      </c>
      <c r="C1693" s="132">
        <v>396788.64</v>
      </c>
      <c r="D1693" s="309">
        <v>99.999405228445198</v>
      </c>
      <c r="E1693" s="132">
        <v>129336.45</v>
      </c>
    </row>
    <row r="1694" spans="1:5" ht="26">
      <c r="A1694" s="318" t="s">
        <v>617</v>
      </c>
      <c r="B1694" s="132">
        <v>396791</v>
      </c>
      <c r="C1694" s="132">
        <v>396788.64</v>
      </c>
      <c r="D1694" s="309">
        <v>99.999405228445198</v>
      </c>
      <c r="E1694" s="132">
        <v>129336.45</v>
      </c>
    </row>
    <row r="1695" spans="1:5" ht="39">
      <c r="A1695" s="324" t="s">
        <v>618</v>
      </c>
      <c r="B1695" s="132">
        <v>318048</v>
      </c>
      <c r="C1695" s="132">
        <v>318045.64</v>
      </c>
      <c r="D1695" s="309">
        <v>99.999257973639203</v>
      </c>
      <c r="E1695" s="132">
        <v>50593.45</v>
      </c>
    </row>
    <row r="1696" spans="1:5" ht="26">
      <c r="A1696" s="324" t="s">
        <v>622</v>
      </c>
      <c r="B1696" s="132">
        <v>78743</v>
      </c>
      <c r="C1696" s="132">
        <v>78743</v>
      </c>
      <c r="D1696" s="309">
        <v>100</v>
      </c>
      <c r="E1696" s="132">
        <v>78743</v>
      </c>
    </row>
    <row r="1697" spans="1:5" ht="26">
      <c r="A1697" s="317" t="s">
        <v>555</v>
      </c>
      <c r="B1697" s="132">
        <v>55000</v>
      </c>
      <c r="C1697" s="132">
        <v>31160.32</v>
      </c>
      <c r="D1697" s="309">
        <v>56.655127272727299</v>
      </c>
      <c r="E1697" s="132">
        <v>804.16</v>
      </c>
    </row>
    <row r="1698" spans="1:5">
      <c r="A1698" s="313" t="s">
        <v>567</v>
      </c>
      <c r="B1698" s="132">
        <v>1042356997</v>
      </c>
      <c r="C1698" s="132">
        <v>1029552441.59</v>
      </c>
      <c r="D1698" s="309">
        <v>98.771576777739995</v>
      </c>
      <c r="E1698" s="132">
        <v>-12802406.41</v>
      </c>
    </row>
    <row r="1699" spans="1:5" ht="26">
      <c r="A1699" s="314" t="s">
        <v>568</v>
      </c>
      <c r="B1699" s="132">
        <v>1042356997</v>
      </c>
      <c r="C1699" s="132">
        <v>1029552441.59</v>
      </c>
      <c r="D1699" s="309">
        <v>98.771576777739995</v>
      </c>
      <c r="E1699" s="132">
        <v>-12802406.41</v>
      </c>
    </row>
    <row r="1700" spans="1:5">
      <c r="A1700" s="310" t="s">
        <v>570</v>
      </c>
      <c r="B1700" s="311">
        <v>1053324446</v>
      </c>
      <c r="C1700" s="311">
        <v>1039468122.0700001</v>
      </c>
      <c r="D1700" s="312">
        <v>98.684515109981604</v>
      </c>
      <c r="E1700" s="311">
        <v>90520819.510000005</v>
      </c>
    </row>
    <row r="1701" spans="1:5">
      <c r="A1701" s="313" t="s">
        <v>571</v>
      </c>
      <c r="B1701" s="132">
        <v>1049457093</v>
      </c>
      <c r="C1701" s="132">
        <v>1035949898.8</v>
      </c>
      <c r="D1701" s="309">
        <v>98.712935069942901</v>
      </c>
      <c r="E1701" s="132">
        <v>89309242.379999995</v>
      </c>
    </row>
    <row r="1702" spans="1:5">
      <c r="A1702" s="314" t="s">
        <v>572</v>
      </c>
      <c r="B1702" s="132">
        <v>102858830</v>
      </c>
      <c r="C1702" s="132">
        <v>101605057.20999999</v>
      </c>
      <c r="D1702" s="309">
        <v>98.781074225713098</v>
      </c>
      <c r="E1702" s="132">
        <v>14159599.92</v>
      </c>
    </row>
    <row r="1703" spans="1:5">
      <c r="A1703" s="317" t="s">
        <v>573</v>
      </c>
      <c r="B1703" s="132">
        <v>80448254</v>
      </c>
      <c r="C1703" s="132">
        <v>79965281.530000001</v>
      </c>
      <c r="D1703" s="309">
        <v>99.399648288202798</v>
      </c>
      <c r="E1703" s="132">
        <v>10746583.390000001</v>
      </c>
    </row>
    <row r="1704" spans="1:5">
      <c r="A1704" s="317" t="s">
        <v>574</v>
      </c>
      <c r="B1704" s="132">
        <v>22410576</v>
      </c>
      <c r="C1704" s="132">
        <v>21639775.68</v>
      </c>
      <c r="D1704" s="309">
        <v>96.560551054109496</v>
      </c>
      <c r="E1704" s="132">
        <v>3413016.53</v>
      </c>
    </row>
    <row r="1705" spans="1:5" ht="26">
      <c r="A1705" s="314" t="s">
        <v>576</v>
      </c>
      <c r="B1705" s="132">
        <v>572916569</v>
      </c>
      <c r="C1705" s="132">
        <v>565385049.57000005</v>
      </c>
      <c r="D1705" s="309">
        <v>98.685407293570506</v>
      </c>
      <c r="E1705" s="132">
        <v>48225396.619999997</v>
      </c>
    </row>
    <row r="1706" spans="1:5">
      <c r="A1706" s="317" t="s">
        <v>577</v>
      </c>
      <c r="B1706" s="132">
        <v>40506881</v>
      </c>
      <c r="C1706" s="132">
        <v>40419716.200000003</v>
      </c>
      <c r="D1706" s="309">
        <v>99.784814831830701</v>
      </c>
      <c r="E1706" s="132">
        <v>3655023.98</v>
      </c>
    </row>
    <row r="1707" spans="1:5">
      <c r="A1707" s="317" t="s">
        <v>578</v>
      </c>
      <c r="B1707" s="132">
        <v>532409688</v>
      </c>
      <c r="C1707" s="132">
        <v>524965333.37</v>
      </c>
      <c r="D1707" s="309">
        <v>98.601761989349797</v>
      </c>
      <c r="E1707" s="132">
        <v>44570372.640000001</v>
      </c>
    </row>
    <row r="1708" spans="1:5" ht="26">
      <c r="A1708" s="314" t="s">
        <v>579</v>
      </c>
      <c r="B1708" s="132">
        <v>231822</v>
      </c>
      <c r="C1708" s="132">
        <v>231778.56</v>
      </c>
      <c r="D1708" s="309">
        <v>99.981261485104994</v>
      </c>
      <c r="E1708" s="132">
        <v>0</v>
      </c>
    </row>
    <row r="1709" spans="1:5">
      <c r="A1709" s="317" t="s">
        <v>581</v>
      </c>
      <c r="B1709" s="132">
        <v>231822</v>
      </c>
      <c r="C1709" s="132">
        <v>231778.56</v>
      </c>
      <c r="D1709" s="309">
        <v>99.981261485104994</v>
      </c>
      <c r="E1709" s="132">
        <v>0</v>
      </c>
    </row>
    <row r="1710" spans="1:5" ht="26">
      <c r="A1710" s="314" t="s">
        <v>582</v>
      </c>
      <c r="B1710" s="132">
        <v>373449872</v>
      </c>
      <c r="C1710" s="132">
        <v>368728013.45999998</v>
      </c>
      <c r="D1710" s="309">
        <v>98.735611150510707</v>
      </c>
      <c r="E1710" s="132">
        <v>26924245.84</v>
      </c>
    </row>
    <row r="1711" spans="1:5" ht="26">
      <c r="A1711" s="317" t="s">
        <v>583</v>
      </c>
      <c r="B1711" s="132">
        <v>290451430</v>
      </c>
      <c r="C1711" s="132">
        <v>285757801.88999999</v>
      </c>
      <c r="D1711" s="309">
        <v>98.384023067126904</v>
      </c>
      <c r="E1711" s="132">
        <v>20021702.760000002</v>
      </c>
    </row>
    <row r="1712" spans="1:5" ht="26">
      <c r="A1712" s="318" t="s">
        <v>584</v>
      </c>
      <c r="B1712" s="132">
        <v>290436038</v>
      </c>
      <c r="C1712" s="132">
        <v>285742409.88999999</v>
      </c>
      <c r="D1712" s="309">
        <v>98.383937426525605</v>
      </c>
      <c r="E1712" s="132">
        <v>20021702.760000002</v>
      </c>
    </row>
    <row r="1713" spans="1:5" ht="26">
      <c r="A1713" s="318" t="s">
        <v>613</v>
      </c>
      <c r="B1713" s="132">
        <v>15392</v>
      </c>
      <c r="C1713" s="132">
        <v>15392</v>
      </c>
      <c r="D1713" s="309">
        <v>100</v>
      </c>
      <c r="E1713" s="132">
        <v>0</v>
      </c>
    </row>
    <row r="1714" spans="1:5" ht="39">
      <c r="A1714" s="324" t="s">
        <v>614</v>
      </c>
      <c r="B1714" s="132">
        <v>15392</v>
      </c>
      <c r="C1714" s="132">
        <v>15392</v>
      </c>
      <c r="D1714" s="309">
        <v>100</v>
      </c>
      <c r="E1714" s="132">
        <v>0</v>
      </c>
    </row>
    <row r="1715" spans="1:5" ht="26">
      <c r="A1715" s="317" t="s">
        <v>588</v>
      </c>
      <c r="B1715" s="132">
        <v>82998442</v>
      </c>
      <c r="C1715" s="132">
        <v>82970211.569999993</v>
      </c>
      <c r="D1715" s="309">
        <v>99.965986795270197</v>
      </c>
      <c r="E1715" s="132">
        <v>6902543.0800000001</v>
      </c>
    </row>
    <row r="1716" spans="1:5" ht="26">
      <c r="A1716" s="318" t="s">
        <v>589</v>
      </c>
      <c r="B1716" s="132">
        <v>82998442</v>
      </c>
      <c r="C1716" s="132">
        <v>82970211.569999993</v>
      </c>
      <c r="D1716" s="309">
        <v>99.965986795270197</v>
      </c>
      <c r="E1716" s="132">
        <v>6902543.0800000001</v>
      </c>
    </row>
    <row r="1717" spans="1:5">
      <c r="A1717" s="313" t="s">
        <v>591</v>
      </c>
      <c r="B1717" s="132">
        <v>3867353</v>
      </c>
      <c r="C1717" s="132">
        <v>3518223.27</v>
      </c>
      <c r="D1717" s="309">
        <v>90.972385246446294</v>
      </c>
      <c r="E1717" s="132">
        <v>1211577.1299999999</v>
      </c>
    </row>
    <row r="1718" spans="1:5">
      <c r="A1718" s="314" t="s">
        <v>592</v>
      </c>
      <c r="B1718" s="132">
        <v>3515498</v>
      </c>
      <c r="C1718" s="132">
        <v>3166368.27</v>
      </c>
      <c r="D1718" s="309">
        <v>90.068840033474601</v>
      </c>
      <c r="E1718" s="132">
        <v>1106712.1299999999</v>
      </c>
    </row>
    <row r="1719" spans="1:5">
      <c r="A1719" s="314" t="s">
        <v>593</v>
      </c>
      <c r="B1719" s="132">
        <v>351855</v>
      </c>
      <c r="C1719" s="132">
        <v>351855</v>
      </c>
      <c r="D1719" s="309">
        <v>100</v>
      </c>
      <c r="E1719" s="132">
        <v>104865</v>
      </c>
    </row>
    <row r="1720" spans="1:5">
      <c r="A1720" s="317" t="s">
        <v>594</v>
      </c>
      <c r="B1720" s="132">
        <v>351855</v>
      </c>
      <c r="C1720" s="132">
        <v>351855</v>
      </c>
      <c r="D1720" s="309">
        <v>100</v>
      </c>
      <c r="E1720" s="132">
        <v>104865</v>
      </c>
    </row>
    <row r="1721" spans="1:5" ht="26">
      <c r="A1721" s="318" t="s">
        <v>595</v>
      </c>
      <c r="B1721" s="132">
        <v>351855</v>
      </c>
      <c r="C1721" s="132">
        <v>351855</v>
      </c>
      <c r="D1721" s="309">
        <v>100</v>
      </c>
      <c r="E1721" s="132">
        <v>104865</v>
      </c>
    </row>
    <row r="1722" spans="1:5">
      <c r="A1722" s="308" t="s">
        <v>198</v>
      </c>
      <c r="B1722" s="132">
        <v>-369323</v>
      </c>
      <c r="C1722" s="132">
        <v>-137355.67000000001</v>
      </c>
      <c r="D1722" s="309">
        <v>37.191203905524397</v>
      </c>
      <c r="E1722" s="132">
        <v>-102380017.15000001</v>
      </c>
    </row>
    <row r="1723" spans="1:5">
      <c r="A1723" s="308" t="s">
        <v>602</v>
      </c>
      <c r="B1723" s="132">
        <v>369323</v>
      </c>
      <c r="C1723" s="132">
        <v>137355.67000000001</v>
      </c>
      <c r="D1723" s="309">
        <v>37.191203905524397</v>
      </c>
      <c r="E1723" s="132">
        <v>102380017.15000001</v>
      </c>
    </row>
    <row r="1724" spans="1:5">
      <c r="A1724" s="313" t="s">
        <v>605</v>
      </c>
      <c r="B1724" s="132">
        <v>369323</v>
      </c>
      <c r="C1724" s="132">
        <v>137355.67000000001</v>
      </c>
      <c r="D1724" s="309">
        <v>37.191203905524397</v>
      </c>
      <c r="E1724" s="132">
        <v>102380017.15000001</v>
      </c>
    </row>
    <row r="1725" spans="1:5" ht="39">
      <c r="A1725" s="314" t="s">
        <v>606</v>
      </c>
      <c r="B1725" s="132">
        <v>369323</v>
      </c>
      <c r="C1725" s="132">
        <v>-369321.54</v>
      </c>
      <c r="D1725" s="309">
        <v>-99.999604682080502</v>
      </c>
      <c r="E1725" s="132">
        <v>0</v>
      </c>
    </row>
    <row r="1726" spans="1:5">
      <c r="A1726" s="308"/>
      <c r="B1726" s="132"/>
      <c r="C1726" s="132"/>
      <c r="D1726" s="309"/>
      <c r="E1726" s="132"/>
    </row>
    <row r="1727" spans="1:5" ht="26">
      <c r="A1727" s="310" t="s">
        <v>611</v>
      </c>
      <c r="B1727" s="311"/>
      <c r="C1727" s="311"/>
      <c r="D1727" s="312"/>
      <c r="E1727" s="311"/>
    </row>
    <row r="1728" spans="1:5">
      <c r="A1728" s="310" t="s">
        <v>546</v>
      </c>
      <c r="B1728" s="311">
        <v>28314172</v>
      </c>
      <c r="C1728" s="311">
        <v>25408782.98</v>
      </c>
      <c r="D1728" s="312">
        <v>89.738746306973098</v>
      </c>
      <c r="E1728" s="311">
        <v>-2732011.17</v>
      </c>
    </row>
    <row r="1729" spans="1:5" ht="26">
      <c r="A1729" s="313" t="s">
        <v>549</v>
      </c>
      <c r="B1729" s="132">
        <v>221297</v>
      </c>
      <c r="C1729" s="132">
        <v>130778.22</v>
      </c>
      <c r="D1729" s="309">
        <v>59.096246221141698</v>
      </c>
      <c r="E1729" s="132">
        <v>-348.78</v>
      </c>
    </row>
    <row r="1730" spans="1:5">
      <c r="A1730" s="314" t="s">
        <v>550</v>
      </c>
      <c r="B1730" s="132">
        <v>119873</v>
      </c>
      <c r="C1730" s="132">
        <v>119429.22</v>
      </c>
      <c r="D1730" s="309">
        <v>99.629791529368603</v>
      </c>
      <c r="E1730" s="132">
        <v>-443.78</v>
      </c>
    </row>
    <row r="1731" spans="1:5" ht="26">
      <c r="A1731" s="314" t="s">
        <v>551</v>
      </c>
      <c r="B1731" s="132">
        <v>101424</v>
      </c>
      <c r="C1731" s="132">
        <v>11349</v>
      </c>
      <c r="D1731" s="309">
        <v>11.189659252247999</v>
      </c>
      <c r="E1731" s="132">
        <v>95</v>
      </c>
    </row>
    <row r="1732" spans="1:5">
      <c r="A1732" s="313" t="s">
        <v>552</v>
      </c>
      <c r="B1732" s="132">
        <v>278387</v>
      </c>
      <c r="C1732" s="132">
        <v>226642.17</v>
      </c>
      <c r="D1732" s="309">
        <v>81.412627026405701</v>
      </c>
      <c r="E1732" s="132">
        <v>31463.02</v>
      </c>
    </row>
    <row r="1733" spans="1:5">
      <c r="A1733" s="314" t="s">
        <v>553</v>
      </c>
      <c r="B1733" s="132">
        <v>278387</v>
      </c>
      <c r="C1733" s="132">
        <v>226642.17</v>
      </c>
      <c r="D1733" s="309">
        <v>81.412627026405701</v>
      </c>
      <c r="E1733" s="132">
        <v>31463.02</v>
      </c>
    </row>
    <row r="1734" spans="1:5">
      <c r="A1734" s="317" t="s">
        <v>616</v>
      </c>
      <c r="B1734" s="132">
        <v>278387</v>
      </c>
      <c r="C1734" s="132">
        <v>226642.17</v>
      </c>
      <c r="D1734" s="309">
        <v>81.412627026405701</v>
      </c>
      <c r="E1734" s="132">
        <v>31463.02</v>
      </c>
    </row>
    <row r="1735" spans="1:5" ht="26">
      <c r="A1735" s="318" t="s">
        <v>617</v>
      </c>
      <c r="B1735" s="132">
        <v>278387</v>
      </c>
      <c r="C1735" s="132">
        <v>226642.17</v>
      </c>
      <c r="D1735" s="309">
        <v>81.412627026405701</v>
      </c>
      <c r="E1735" s="132">
        <v>31463.02</v>
      </c>
    </row>
    <row r="1736" spans="1:5" ht="39">
      <c r="A1736" s="324" t="s">
        <v>618</v>
      </c>
      <c r="B1736" s="132">
        <v>158439</v>
      </c>
      <c r="C1736" s="132">
        <v>122535.59</v>
      </c>
      <c r="D1736" s="309">
        <v>77.339285150752005</v>
      </c>
      <c r="E1736" s="132">
        <v>44472.04</v>
      </c>
    </row>
    <row r="1737" spans="1:5" ht="26">
      <c r="A1737" s="324" t="s">
        <v>620</v>
      </c>
      <c r="B1737" s="132">
        <v>119948</v>
      </c>
      <c r="C1737" s="132">
        <v>104106.58</v>
      </c>
      <c r="D1737" s="309">
        <v>86.793093673925398</v>
      </c>
      <c r="E1737" s="132">
        <v>-13009.02</v>
      </c>
    </row>
    <row r="1738" spans="1:5">
      <c r="A1738" s="313" t="s">
        <v>567</v>
      </c>
      <c r="B1738" s="132">
        <v>27814488</v>
      </c>
      <c r="C1738" s="132">
        <v>25051362.59</v>
      </c>
      <c r="D1738" s="309">
        <v>90.065877142876005</v>
      </c>
      <c r="E1738" s="132">
        <v>-2763125.41</v>
      </c>
    </row>
    <row r="1739" spans="1:5" ht="26">
      <c r="A1739" s="314" t="s">
        <v>568</v>
      </c>
      <c r="B1739" s="132">
        <v>27814488</v>
      </c>
      <c r="C1739" s="132">
        <v>25051362.59</v>
      </c>
      <c r="D1739" s="309">
        <v>90.065877142876005</v>
      </c>
      <c r="E1739" s="132">
        <v>-2763125.41</v>
      </c>
    </row>
    <row r="1740" spans="1:5">
      <c r="A1740" s="310" t="s">
        <v>570</v>
      </c>
      <c r="B1740" s="311">
        <v>28359989</v>
      </c>
      <c r="C1740" s="311">
        <v>25402500.75</v>
      </c>
      <c r="D1740" s="312">
        <v>89.571617076438201</v>
      </c>
      <c r="E1740" s="311">
        <v>4866579.38</v>
      </c>
    </row>
    <row r="1741" spans="1:5">
      <c r="A1741" s="313" t="s">
        <v>571</v>
      </c>
      <c r="B1741" s="132">
        <v>27023122</v>
      </c>
      <c r="C1741" s="132">
        <v>24429227.75</v>
      </c>
      <c r="D1741" s="309">
        <v>90.401204383416498</v>
      </c>
      <c r="E1741" s="132">
        <v>4138036.13</v>
      </c>
    </row>
    <row r="1742" spans="1:5">
      <c r="A1742" s="314" t="s">
        <v>572</v>
      </c>
      <c r="B1742" s="132">
        <v>10636917</v>
      </c>
      <c r="C1742" s="132">
        <v>9566695.3000000007</v>
      </c>
      <c r="D1742" s="309">
        <v>89.938610031459305</v>
      </c>
      <c r="E1742" s="132">
        <v>1716192.47</v>
      </c>
    </row>
    <row r="1743" spans="1:5">
      <c r="A1743" s="317" t="s">
        <v>573</v>
      </c>
      <c r="B1743" s="132">
        <v>7444275</v>
      </c>
      <c r="C1743" s="132">
        <v>7152342.3300000001</v>
      </c>
      <c r="D1743" s="309">
        <v>96.078427113453003</v>
      </c>
      <c r="E1743" s="132">
        <v>1186510.6299999999</v>
      </c>
    </row>
    <row r="1744" spans="1:5">
      <c r="A1744" s="317" t="s">
        <v>574</v>
      </c>
      <c r="B1744" s="132">
        <v>3192642</v>
      </c>
      <c r="C1744" s="132">
        <v>2414352.9700000002</v>
      </c>
      <c r="D1744" s="309">
        <v>75.622414602075693</v>
      </c>
      <c r="E1744" s="132">
        <v>529681.84</v>
      </c>
    </row>
    <row r="1745" spans="1:5" ht="26">
      <c r="A1745" s="314" t="s">
        <v>576</v>
      </c>
      <c r="B1745" s="132">
        <v>15325029</v>
      </c>
      <c r="C1745" s="132">
        <v>14106864.109999999</v>
      </c>
      <c r="D1745" s="309">
        <v>92.051141371412697</v>
      </c>
      <c r="E1745" s="132">
        <v>2305765.16</v>
      </c>
    </row>
    <row r="1746" spans="1:5">
      <c r="A1746" s="317" t="s">
        <v>577</v>
      </c>
      <c r="B1746" s="132">
        <v>13909560</v>
      </c>
      <c r="C1746" s="132">
        <v>12864791.9</v>
      </c>
      <c r="D1746" s="309">
        <v>92.488848676737405</v>
      </c>
      <c r="E1746" s="132">
        <v>2173198.71</v>
      </c>
    </row>
    <row r="1747" spans="1:5">
      <c r="A1747" s="317" t="s">
        <v>578</v>
      </c>
      <c r="B1747" s="132">
        <v>1415469</v>
      </c>
      <c r="C1747" s="132">
        <v>1242072.21</v>
      </c>
      <c r="D1747" s="309">
        <v>87.749870184369996</v>
      </c>
      <c r="E1747" s="132">
        <v>132566.45000000001</v>
      </c>
    </row>
    <row r="1748" spans="1:5" ht="26">
      <c r="A1748" s="314" t="s">
        <v>579</v>
      </c>
      <c r="B1748" s="132">
        <v>28160</v>
      </c>
      <c r="C1748" s="132">
        <v>28160</v>
      </c>
      <c r="D1748" s="309">
        <v>100</v>
      </c>
      <c r="E1748" s="132">
        <v>10560</v>
      </c>
    </row>
    <row r="1749" spans="1:5">
      <c r="A1749" s="317" t="s">
        <v>581</v>
      </c>
      <c r="B1749" s="132">
        <v>28160</v>
      </c>
      <c r="C1749" s="132">
        <v>28160</v>
      </c>
      <c r="D1749" s="309">
        <v>100</v>
      </c>
      <c r="E1749" s="132">
        <v>10560</v>
      </c>
    </row>
    <row r="1750" spans="1:5" ht="26">
      <c r="A1750" s="314" t="s">
        <v>582</v>
      </c>
      <c r="B1750" s="132">
        <v>1033016</v>
      </c>
      <c r="C1750" s="132">
        <v>727508.34</v>
      </c>
      <c r="D1750" s="309">
        <v>70.425660396354004</v>
      </c>
      <c r="E1750" s="132">
        <v>105518.5</v>
      </c>
    </row>
    <row r="1751" spans="1:5" ht="26">
      <c r="A1751" s="317" t="s">
        <v>583</v>
      </c>
      <c r="B1751" s="132">
        <v>209005</v>
      </c>
      <c r="C1751" s="132">
        <v>113413.75999999999</v>
      </c>
      <c r="D1751" s="309">
        <v>54.263658764144402</v>
      </c>
      <c r="E1751" s="132">
        <v>-46528.95</v>
      </c>
    </row>
    <row r="1752" spans="1:5" ht="26">
      <c r="A1752" s="318" t="s">
        <v>584</v>
      </c>
      <c r="B1752" s="132">
        <v>10648</v>
      </c>
      <c r="C1752" s="132">
        <v>5393.27</v>
      </c>
      <c r="D1752" s="309">
        <v>50.6505447032307</v>
      </c>
      <c r="E1752" s="132">
        <v>1697.06</v>
      </c>
    </row>
    <row r="1753" spans="1:5" ht="26">
      <c r="A1753" s="318" t="s">
        <v>613</v>
      </c>
      <c r="B1753" s="132">
        <v>198357</v>
      </c>
      <c r="C1753" s="132">
        <v>108020.49</v>
      </c>
      <c r="D1753" s="309">
        <v>54.4576143014867</v>
      </c>
      <c r="E1753" s="132">
        <v>-48226.01</v>
      </c>
    </row>
    <row r="1754" spans="1:5" ht="39">
      <c r="A1754" s="324" t="s">
        <v>614</v>
      </c>
      <c r="B1754" s="132">
        <v>198357</v>
      </c>
      <c r="C1754" s="132">
        <v>108020.49</v>
      </c>
      <c r="D1754" s="309">
        <v>54.4576143014867</v>
      </c>
      <c r="E1754" s="132">
        <v>-48226.01</v>
      </c>
    </row>
    <row r="1755" spans="1:5" ht="52">
      <c r="A1755" s="317" t="s">
        <v>585</v>
      </c>
      <c r="B1755" s="132">
        <v>722587</v>
      </c>
      <c r="C1755" s="132">
        <v>602774.57999999996</v>
      </c>
      <c r="D1755" s="309">
        <v>83.418962699301304</v>
      </c>
      <c r="E1755" s="132">
        <v>151981.45000000001</v>
      </c>
    </row>
    <row r="1756" spans="1:5" ht="52">
      <c r="A1756" s="318" t="s">
        <v>586</v>
      </c>
      <c r="B1756" s="132">
        <v>441773</v>
      </c>
      <c r="C1756" s="132">
        <v>391611.38</v>
      </c>
      <c r="D1756" s="309">
        <v>88.6453857524113</v>
      </c>
      <c r="E1756" s="132">
        <v>38997.449999999997</v>
      </c>
    </row>
    <row r="1757" spans="1:5" ht="78">
      <c r="A1757" s="318" t="s">
        <v>587</v>
      </c>
      <c r="B1757" s="132">
        <v>280814</v>
      </c>
      <c r="C1757" s="132">
        <v>211163.2</v>
      </c>
      <c r="D1757" s="309">
        <v>75.196820671334095</v>
      </c>
      <c r="E1757" s="132">
        <v>112984</v>
      </c>
    </row>
    <row r="1758" spans="1:5" ht="26">
      <c r="A1758" s="317" t="s">
        <v>628</v>
      </c>
      <c r="B1758" s="132">
        <v>101424</v>
      </c>
      <c r="C1758" s="132">
        <v>11320</v>
      </c>
      <c r="D1758" s="309">
        <v>11.161066414260899</v>
      </c>
      <c r="E1758" s="132">
        <v>66</v>
      </c>
    </row>
    <row r="1759" spans="1:5">
      <c r="A1759" s="313" t="s">
        <v>591</v>
      </c>
      <c r="B1759" s="132">
        <v>1336867</v>
      </c>
      <c r="C1759" s="132">
        <v>973273</v>
      </c>
      <c r="D1759" s="309">
        <v>72.802530094616699</v>
      </c>
      <c r="E1759" s="132">
        <v>728543.25</v>
      </c>
    </row>
    <row r="1760" spans="1:5">
      <c r="A1760" s="314" t="s">
        <v>592</v>
      </c>
      <c r="B1760" s="132">
        <v>1336867</v>
      </c>
      <c r="C1760" s="132">
        <v>973273</v>
      </c>
      <c r="D1760" s="309">
        <v>72.802530094616699</v>
      </c>
      <c r="E1760" s="132">
        <v>728543.25</v>
      </c>
    </row>
    <row r="1761" spans="1:5">
      <c r="A1761" s="308" t="s">
        <v>198</v>
      </c>
      <c r="B1761" s="132">
        <v>-45817</v>
      </c>
      <c r="C1761" s="132">
        <v>6282.23</v>
      </c>
      <c r="D1761" s="309">
        <v>-13.7115699412882</v>
      </c>
      <c r="E1761" s="132">
        <v>-7598590.5499999998</v>
      </c>
    </row>
    <row r="1762" spans="1:5">
      <c r="A1762" s="308" t="s">
        <v>602</v>
      </c>
      <c r="B1762" s="132">
        <v>45817</v>
      </c>
      <c r="C1762" s="132">
        <v>-6282.23</v>
      </c>
      <c r="D1762" s="309">
        <v>-13.7115699412882</v>
      </c>
      <c r="E1762" s="132">
        <v>7598590.5499999998</v>
      </c>
    </row>
    <row r="1763" spans="1:5">
      <c r="A1763" s="313" t="s">
        <v>605</v>
      </c>
      <c r="B1763" s="132">
        <v>45817</v>
      </c>
      <c r="C1763" s="132">
        <v>-6282.23</v>
      </c>
      <c r="D1763" s="309">
        <v>-13.7115699412882</v>
      </c>
      <c r="E1763" s="132">
        <v>7598590.5499999998</v>
      </c>
    </row>
    <row r="1764" spans="1:5" ht="39">
      <c r="A1764" s="314" t="s">
        <v>606</v>
      </c>
      <c r="B1764" s="132">
        <v>11060</v>
      </c>
      <c r="C1764" s="132">
        <v>-11059.16</v>
      </c>
      <c r="D1764" s="309">
        <v>-99.992405063291102</v>
      </c>
      <c r="E1764" s="132">
        <v>0</v>
      </c>
    </row>
    <row r="1765" spans="1:5" ht="39">
      <c r="A1765" s="314" t="s">
        <v>607</v>
      </c>
      <c r="B1765" s="132">
        <v>34757</v>
      </c>
      <c r="C1765" s="132">
        <v>-34755.19</v>
      </c>
      <c r="D1765" s="309">
        <v>-99.994792415916194</v>
      </c>
      <c r="E1765" s="132">
        <v>0</v>
      </c>
    </row>
    <row r="1766" spans="1:5">
      <c r="A1766" s="308"/>
      <c r="B1766" s="132"/>
      <c r="C1766" s="132"/>
      <c r="D1766" s="309"/>
      <c r="E1766" s="132"/>
    </row>
    <row r="1767" spans="1:5">
      <c r="A1767" s="323" t="s">
        <v>641</v>
      </c>
      <c r="B1767" s="132"/>
      <c r="C1767" s="132"/>
      <c r="D1767" s="309"/>
      <c r="E1767" s="132"/>
    </row>
    <row r="1768" spans="1:5">
      <c r="A1768" s="310" t="s">
        <v>546</v>
      </c>
      <c r="B1768" s="311">
        <v>437998975</v>
      </c>
      <c r="C1768" s="311">
        <f>423893436.18+C1769</f>
        <v>423923879.18000001</v>
      </c>
      <c r="D1768" s="312">
        <v>96.779549810590296</v>
      </c>
      <c r="E1768" s="311">
        <f>-13881606.12+E1769</f>
        <v>-13851163.119999999</v>
      </c>
    </row>
    <row r="1769" spans="1:5">
      <c r="A1769" s="308" t="s">
        <v>547</v>
      </c>
      <c r="B1769" s="132">
        <v>0</v>
      </c>
      <c r="C1769" s="132">
        <v>30443</v>
      </c>
      <c r="D1769" s="309">
        <v>0</v>
      </c>
      <c r="E1769" s="132">
        <v>30443</v>
      </c>
    </row>
    <row r="1770" spans="1:5" ht="26">
      <c r="A1770" s="313" t="s">
        <v>548</v>
      </c>
      <c r="B1770" s="132">
        <v>34866454</v>
      </c>
      <c r="C1770" s="132">
        <v>37531675.670000002</v>
      </c>
      <c r="D1770" s="309">
        <v>107.64408583104</v>
      </c>
      <c r="E1770" s="132">
        <v>2537166.91</v>
      </c>
    </row>
    <row r="1771" spans="1:5" ht="26">
      <c r="A1771" s="313" t="s">
        <v>549</v>
      </c>
      <c r="B1771" s="132">
        <v>433843</v>
      </c>
      <c r="C1771" s="132">
        <v>305074.90999999997</v>
      </c>
      <c r="D1771" s="309">
        <v>70.319196114723496</v>
      </c>
      <c r="E1771" s="132">
        <v>95791.89</v>
      </c>
    </row>
    <row r="1772" spans="1:5">
      <c r="A1772" s="314" t="s">
        <v>550</v>
      </c>
      <c r="B1772" s="132">
        <v>235833</v>
      </c>
      <c r="C1772" s="132">
        <v>233216.82</v>
      </c>
      <c r="D1772" s="309">
        <v>98.890664156415795</v>
      </c>
      <c r="E1772" s="132">
        <v>95791.89</v>
      </c>
    </row>
    <row r="1773" spans="1:5" ht="26">
      <c r="A1773" s="314" t="s">
        <v>551</v>
      </c>
      <c r="B1773" s="132">
        <v>198010</v>
      </c>
      <c r="C1773" s="132">
        <v>71858.09</v>
      </c>
      <c r="D1773" s="309">
        <v>36.290131811524702</v>
      </c>
      <c r="E1773" s="132">
        <v>0</v>
      </c>
    </row>
    <row r="1774" spans="1:5">
      <c r="A1774" s="313" t="s">
        <v>552</v>
      </c>
      <c r="B1774" s="132">
        <v>617170</v>
      </c>
      <c r="C1774" s="132">
        <v>589159.84</v>
      </c>
      <c r="D1774" s="309">
        <v>95.461516275904501</v>
      </c>
      <c r="E1774" s="132">
        <v>84442.32</v>
      </c>
    </row>
    <row r="1775" spans="1:5">
      <c r="A1775" s="314" t="s">
        <v>553</v>
      </c>
      <c r="B1775" s="132">
        <v>367170</v>
      </c>
      <c r="C1775" s="132">
        <v>358450.05</v>
      </c>
      <c r="D1775" s="309">
        <v>97.625091919274496</v>
      </c>
      <c r="E1775" s="132">
        <v>27400.880000000001</v>
      </c>
    </row>
    <row r="1776" spans="1:5">
      <c r="A1776" s="317" t="s">
        <v>616</v>
      </c>
      <c r="B1776" s="132">
        <v>367170</v>
      </c>
      <c r="C1776" s="132">
        <v>358450.05</v>
      </c>
      <c r="D1776" s="309">
        <v>97.625091919274496</v>
      </c>
      <c r="E1776" s="132">
        <v>27400.880000000001</v>
      </c>
    </row>
    <row r="1777" spans="1:5" ht="26">
      <c r="A1777" s="318" t="s">
        <v>617</v>
      </c>
      <c r="B1777" s="132">
        <v>367170</v>
      </c>
      <c r="C1777" s="132">
        <v>358450.05</v>
      </c>
      <c r="D1777" s="309">
        <v>97.625091919274496</v>
      </c>
      <c r="E1777" s="132">
        <v>27400.880000000001</v>
      </c>
    </row>
    <row r="1778" spans="1:5" ht="39">
      <c r="A1778" s="324" t="s">
        <v>618</v>
      </c>
      <c r="B1778" s="132">
        <v>84348</v>
      </c>
      <c r="C1778" s="132">
        <v>78864.87</v>
      </c>
      <c r="D1778" s="309">
        <v>93.499395362071397</v>
      </c>
      <c r="E1778" s="132">
        <v>8486.91</v>
      </c>
    </row>
    <row r="1779" spans="1:5" ht="26">
      <c r="A1779" s="324" t="s">
        <v>620</v>
      </c>
      <c r="B1779" s="132">
        <v>82821</v>
      </c>
      <c r="C1779" s="132">
        <v>79584.97</v>
      </c>
      <c r="D1779" s="309">
        <v>96.092742178915998</v>
      </c>
      <c r="E1779" s="132">
        <v>18913.97</v>
      </c>
    </row>
    <row r="1780" spans="1:5" ht="26">
      <c r="A1780" s="324" t="s">
        <v>622</v>
      </c>
      <c r="B1780" s="132">
        <v>200001</v>
      </c>
      <c r="C1780" s="132">
        <v>200000.21</v>
      </c>
      <c r="D1780" s="309">
        <v>99.999605001974999</v>
      </c>
      <c r="E1780" s="132">
        <v>0</v>
      </c>
    </row>
    <row r="1781" spans="1:5" ht="26">
      <c r="A1781" s="314" t="s">
        <v>561</v>
      </c>
      <c r="B1781" s="132">
        <v>250000</v>
      </c>
      <c r="C1781" s="132">
        <v>230709.79</v>
      </c>
      <c r="D1781" s="309">
        <v>92.283916000000005</v>
      </c>
      <c r="E1781" s="132">
        <v>57041.440000000002</v>
      </c>
    </row>
    <row r="1782" spans="1:5" ht="39">
      <c r="A1782" s="317" t="s">
        <v>562</v>
      </c>
      <c r="B1782" s="132">
        <v>250000</v>
      </c>
      <c r="C1782" s="132">
        <v>230709.79</v>
      </c>
      <c r="D1782" s="309">
        <v>92.283916000000005</v>
      </c>
      <c r="E1782" s="132">
        <v>57041.440000000002</v>
      </c>
    </row>
    <row r="1783" spans="1:5" ht="65">
      <c r="A1783" s="318" t="s">
        <v>563</v>
      </c>
      <c r="B1783" s="132">
        <v>250000</v>
      </c>
      <c r="C1783" s="132">
        <v>230709.79</v>
      </c>
      <c r="D1783" s="309">
        <v>92.283916000000005</v>
      </c>
      <c r="E1783" s="132">
        <v>57041.440000000002</v>
      </c>
    </row>
    <row r="1784" spans="1:5">
      <c r="A1784" s="313" t="s">
        <v>567</v>
      </c>
      <c r="B1784" s="132">
        <v>402081508</v>
      </c>
      <c r="C1784" s="132">
        <v>385467525.75999999</v>
      </c>
      <c r="D1784" s="309">
        <v>95.868006384417001</v>
      </c>
      <c r="E1784" s="132">
        <v>-16599007.24</v>
      </c>
    </row>
    <row r="1785" spans="1:5" ht="26">
      <c r="A1785" s="314" t="s">
        <v>568</v>
      </c>
      <c r="B1785" s="132">
        <v>402081508</v>
      </c>
      <c r="C1785" s="132">
        <v>385467525.75999999</v>
      </c>
      <c r="D1785" s="309">
        <v>95.868006384417001</v>
      </c>
      <c r="E1785" s="132">
        <v>-16599007.24</v>
      </c>
    </row>
    <row r="1786" spans="1:5">
      <c r="A1786" s="310" t="s">
        <v>570</v>
      </c>
      <c r="B1786" s="311">
        <v>443789326</v>
      </c>
      <c r="C1786" s="311">
        <v>413443557.44999999</v>
      </c>
      <c r="D1786" s="312">
        <v>93.162122932627696</v>
      </c>
      <c r="E1786" s="311">
        <v>45530657.869999997</v>
      </c>
    </row>
    <row r="1787" spans="1:5">
      <c r="A1787" s="313" t="s">
        <v>571</v>
      </c>
      <c r="B1787" s="132">
        <v>345097342</v>
      </c>
      <c r="C1787" s="132">
        <v>318106829.99000001</v>
      </c>
      <c r="D1787" s="309">
        <v>92.178869923025999</v>
      </c>
      <c r="E1787" s="132">
        <v>39538743.780000001</v>
      </c>
    </row>
    <row r="1788" spans="1:5">
      <c r="A1788" s="314" t="s">
        <v>572</v>
      </c>
      <c r="B1788" s="132">
        <v>278504655</v>
      </c>
      <c r="C1788" s="132">
        <v>259741226.00999999</v>
      </c>
      <c r="D1788" s="309">
        <v>93.262795198162806</v>
      </c>
      <c r="E1788" s="132">
        <v>33149269.120000001</v>
      </c>
    </row>
    <row r="1789" spans="1:5">
      <c r="A1789" s="317" t="s">
        <v>573</v>
      </c>
      <c r="B1789" s="132">
        <v>189645254</v>
      </c>
      <c r="C1789" s="132">
        <v>181162912.44999999</v>
      </c>
      <c r="D1789" s="309">
        <v>95.527258725915701</v>
      </c>
      <c r="E1789" s="132">
        <v>22406197.84</v>
      </c>
    </row>
    <row r="1790" spans="1:5">
      <c r="A1790" s="317" t="s">
        <v>574</v>
      </c>
      <c r="B1790" s="132">
        <v>88859401</v>
      </c>
      <c r="C1790" s="132">
        <v>78578313.560000002</v>
      </c>
      <c r="D1790" s="309">
        <v>88.429938392224798</v>
      </c>
      <c r="E1790" s="132">
        <v>10743071.279999999</v>
      </c>
    </row>
    <row r="1791" spans="1:5" ht="26">
      <c r="A1791" s="314" t="s">
        <v>576</v>
      </c>
      <c r="B1791" s="132">
        <v>64031713</v>
      </c>
      <c r="C1791" s="132">
        <v>56035261.82</v>
      </c>
      <c r="D1791" s="309">
        <v>87.511733162597096</v>
      </c>
      <c r="E1791" s="132">
        <v>4420924.1100000003</v>
      </c>
    </row>
    <row r="1792" spans="1:5">
      <c r="A1792" s="317" t="s">
        <v>577</v>
      </c>
      <c r="B1792" s="132">
        <v>2590283</v>
      </c>
      <c r="C1792" s="132">
        <v>2575679.58</v>
      </c>
      <c r="D1792" s="309">
        <v>99.436222991850698</v>
      </c>
      <c r="E1792" s="132">
        <v>4726.5</v>
      </c>
    </row>
    <row r="1793" spans="1:5">
      <c r="A1793" s="317" t="s">
        <v>578</v>
      </c>
      <c r="B1793" s="132">
        <v>61441430</v>
      </c>
      <c r="C1793" s="132">
        <v>53459582.240000002</v>
      </c>
      <c r="D1793" s="309">
        <v>87.009013689948304</v>
      </c>
      <c r="E1793" s="132">
        <v>4416197.6100000003</v>
      </c>
    </row>
    <row r="1794" spans="1:5" ht="26">
      <c r="A1794" s="314" t="s">
        <v>579</v>
      </c>
      <c r="B1794" s="132">
        <v>528160</v>
      </c>
      <c r="C1794" s="132">
        <v>527044.77</v>
      </c>
      <c r="D1794" s="309">
        <v>99.788846182974893</v>
      </c>
      <c r="E1794" s="132">
        <v>258998.89</v>
      </c>
    </row>
    <row r="1795" spans="1:5">
      <c r="A1795" s="317" t="s">
        <v>581</v>
      </c>
      <c r="B1795" s="132">
        <v>528160</v>
      </c>
      <c r="C1795" s="132">
        <v>527044.77</v>
      </c>
      <c r="D1795" s="309">
        <v>99.788846182974893</v>
      </c>
      <c r="E1795" s="132">
        <v>258998.89</v>
      </c>
    </row>
    <row r="1796" spans="1:5" ht="26">
      <c r="A1796" s="314" t="s">
        <v>582</v>
      </c>
      <c r="B1796" s="132">
        <v>2032814</v>
      </c>
      <c r="C1796" s="132">
        <v>1803297.39</v>
      </c>
      <c r="D1796" s="309">
        <v>88.709414142169393</v>
      </c>
      <c r="E1796" s="132">
        <v>1709551.66</v>
      </c>
    </row>
    <row r="1797" spans="1:5" ht="26">
      <c r="A1797" s="317" t="s">
        <v>583</v>
      </c>
      <c r="B1797" s="132">
        <v>1812061</v>
      </c>
      <c r="C1797" s="132">
        <v>1709253</v>
      </c>
      <c r="D1797" s="309">
        <v>94.326460312318403</v>
      </c>
      <c r="E1797" s="132">
        <v>1706877</v>
      </c>
    </row>
    <row r="1798" spans="1:5" ht="26">
      <c r="A1798" s="318" t="s">
        <v>584</v>
      </c>
      <c r="B1798" s="132">
        <v>5184</v>
      </c>
      <c r="C1798" s="132">
        <v>2376</v>
      </c>
      <c r="D1798" s="309">
        <v>45.8333333333333</v>
      </c>
      <c r="E1798" s="132">
        <v>0</v>
      </c>
    </row>
    <row r="1799" spans="1:5" ht="26">
      <c r="A1799" s="318" t="s">
        <v>613</v>
      </c>
      <c r="B1799" s="132">
        <v>1806877</v>
      </c>
      <c r="C1799" s="132">
        <v>1706877</v>
      </c>
      <c r="D1799" s="309">
        <v>94.465588969254696</v>
      </c>
      <c r="E1799" s="132">
        <v>1706877</v>
      </c>
    </row>
    <row r="1800" spans="1:5" ht="26">
      <c r="A1800" s="324" t="s">
        <v>632</v>
      </c>
      <c r="B1800" s="132">
        <v>1806877</v>
      </c>
      <c r="C1800" s="132">
        <v>1706877</v>
      </c>
      <c r="D1800" s="309">
        <v>94.465588969254696</v>
      </c>
      <c r="E1800" s="132">
        <v>1706877</v>
      </c>
    </row>
    <row r="1801" spans="1:5" ht="26">
      <c r="A1801" s="317" t="s">
        <v>588</v>
      </c>
      <c r="B1801" s="132">
        <v>22743</v>
      </c>
      <c r="C1801" s="132">
        <v>22186.3</v>
      </c>
      <c r="D1801" s="309">
        <v>97.552213868003307</v>
      </c>
      <c r="E1801" s="132">
        <v>2674.66</v>
      </c>
    </row>
    <row r="1802" spans="1:5" ht="26">
      <c r="A1802" s="318" t="s">
        <v>589</v>
      </c>
      <c r="B1802" s="132">
        <v>12031</v>
      </c>
      <c r="C1802" s="132">
        <v>11487.62</v>
      </c>
      <c r="D1802" s="309">
        <v>95.483500955864002</v>
      </c>
      <c r="E1802" s="132">
        <v>0</v>
      </c>
    </row>
    <row r="1803" spans="1:5" ht="52">
      <c r="A1803" s="318" t="s">
        <v>590</v>
      </c>
      <c r="B1803" s="132">
        <v>10712</v>
      </c>
      <c r="C1803" s="132">
        <v>10698.68</v>
      </c>
      <c r="D1803" s="309">
        <v>99.875653472740893</v>
      </c>
      <c r="E1803" s="132">
        <v>2674.66</v>
      </c>
    </row>
    <row r="1804" spans="1:5" ht="26">
      <c r="A1804" s="317" t="s">
        <v>628</v>
      </c>
      <c r="B1804" s="132">
        <v>198010</v>
      </c>
      <c r="C1804" s="132">
        <v>71858.09</v>
      </c>
      <c r="D1804" s="309">
        <v>36.290131811524702</v>
      </c>
      <c r="E1804" s="132">
        <v>0</v>
      </c>
    </row>
    <row r="1805" spans="1:5">
      <c r="A1805" s="313" t="s">
        <v>591</v>
      </c>
      <c r="B1805" s="132">
        <v>98691984</v>
      </c>
      <c r="C1805" s="132">
        <v>95336727.459999993</v>
      </c>
      <c r="D1805" s="309">
        <v>96.600274506590097</v>
      </c>
      <c r="E1805" s="132">
        <v>5991914.0899999999</v>
      </c>
    </row>
    <row r="1806" spans="1:5">
      <c r="A1806" s="314" t="s">
        <v>592</v>
      </c>
      <c r="B1806" s="132">
        <v>98691984</v>
      </c>
      <c r="C1806" s="132">
        <v>95336727.459999993</v>
      </c>
      <c r="D1806" s="309">
        <v>96.600274506590097</v>
      </c>
      <c r="E1806" s="132">
        <v>5991914.0899999999</v>
      </c>
    </row>
    <row r="1807" spans="1:5">
      <c r="A1807" s="308" t="s">
        <v>198</v>
      </c>
      <c r="B1807" s="132">
        <v>-5790351</v>
      </c>
      <c r="C1807" s="132">
        <f>C1768-C1786</f>
        <v>10480321.730000019</v>
      </c>
      <c r="D1807" s="309">
        <v>-180.470557484339</v>
      </c>
      <c r="E1807" s="132">
        <f>E1768-E1786</f>
        <v>-59381820.989999995</v>
      </c>
    </row>
    <row r="1808" spans="1:5">
      <c r="A1808" s="308" t="s">
        <v>602</v>
      </c>
      <c r="B1808" s="132">
        <v>5790351</v>
      </c>
      <c r="C1808" s="132">
        <v>-10480322</v>
      </c>
      <c r="D1808" s="309">
        <v>-180.470557484339</v>
      </c>
      <c r="E1808" s="132">
        <v>59381821</v>
      </c>
    </row>
    <row r="1809" spans="1:5">
      <c r="A1809" s="313" t="s">
        <v>605</v>
      </c>
      <c r="B1809" s="132">
        <v>5790351</v>
      </c>
      <c r="C1809" s="132">
        <v>-10480322</v>
      </c>
      <c r="D1809" s="309">
        <v>-180.470557484339</v>
      </c>
      <c r="E1809" s="132">
        <v>59381821</v>
      </c>
    </row>
    <row r="1810" spans="1:5" ht="39">
      <c r="A1810" s="314" t="s">
        <v>606</v>
      </c>
      <c r="B1810" s="132">
        <v>5628844</v>
      </c>
      <c r="C1810" s="132">
        <f>-3260252.43-30443</f>
        <v>-3290695.43</v>
      </c>
      <c r="D1810" s="309">
        <v>-57.920461643634098</v>
      </c>
      <c r="E1810" s="132">
        <v>0</v>
      </c>
    </row>
    <row r="1811" spans="1:5" ht="39">
      <c r="A1811" s="314" t="s">
        <v>607</v>
      </c>
      <c r="B1811" s="132">
        <v>161507</v>
      </c>
      <c r="C1811" s="132">
        <v>-161504.39000000001</v>
      </c>
      <c r="D1811" s="309">
        <v>-99.998383970973407</v>
      </c>
      <c r="E1811" s="132">
        <v>0</v>
      </c>
    </row>
    <row r="1812" spans="1:5">
      <c r="A1812" s="308"/>
      <c r="B1812" s="132"/>
      <c r="C1812" s="132"/>
      <c r="D1812" s="309"/>
      <c r="E1812" s="132"/>
    </row>
    <row r="1813" spans="1:5">
      <c r="A1813" s="310" t="s">
        <v>610</v>
      </c>
      <c r="B1813" s="311"/>
      <c r="C1813" s="311"/>
      <c r="D1813" s="312"/>
      <c r="E1813" s="311"/>
    </row>
    <row r="1814" spans="1:5">
      <c r="A1814" s="310" t="s">
        <v>546</v>
      </c>
      <c r="B1814" s="311">
        <v>423067259</v>
      </c>
      <c r="C1814" s="311">
        <f>410778186.35+C1815</f>
        <v>410808629.35000002</v>
      </c>
      <c r="D1814" s="312">
        <v>97.0952437494105</v>
      </c>
      <c r="E1814" s="311">
        <f>-12311632.72+E1815</f>
        <v>-12281189.720000001</v>
      </c>
    </row>
    <row r="1815" spans="1:5">
      <c r="A1815" s="308" t="s">
        <v>547</v>
      </c>
      <c r="B1815" s="132">
        <v>0</v>
      </c>
      <c r="C1815" s="132">
        <v>30443</v>
      </c>
      <c r="D1815" s="309">
        <v>0</v>
      </c>
      <c r="E1815" s="132">
        <v>30443</v>
      </c>
    </row>
    <row r="1816" spans="1:5" ht="26">
      <c r="A1816" s="313" t="s">
        <v>548</v>
      </c>
      <c r="B1816" s="132">
        <v>34866454</v>
      </c>
      <c r="C1816" s="132">
        <v>37531675.670000002</v>
      </c>
      <c r="D1816" s="309">
        <v>107.64408583104</v>
      </c>
      <c r="E1816" s="132">
        <v>2537384.12</v>
      </c>
    </row>
    <row r="1817" spans="1:5">
      <c r="A1817" s="313" t="s">
        <v>552</v>
      </c>
      <c r="B1817" s="132">
        <v>534349</v>
      </c>
      <c r="C1817" s="132">
        <v>509574.87</v>
      </c>
      <c r="D1817" s="309">
        <v>95.363679917057993</v>
      </c>
      <c r="E1817" s="132">
        <v>65528.35</v>
      </c>
    </row>
    <row r="1818" spans="1:5">
      <c r="A1818" s="314" t="s">
        <v>553</v>
      </c>
      <c r="B1818" s="132">
        <v>284349</v>
      </c>
      <c r="C1818" s="132">
        <v>278865.08</v>
      </c>
      <c r="D1818" s="309">
        <v>98.071412243405106</v>
      </c>
      <c r="E1818" s="132">
        <v>8486.91</v>
      </c>
    </row>
    <row r="1819" spans="1:5">
      <c r="A1819" s="317" t="s">
        <v>616</v>
      </c>
      <c r="B1819" s="132">
        <v>284349</v>
      </c>
      <c r="C1819" s="132">
        <v>278865.08</v>
      </c>
      <c r="D1819" s="309">
        <v>98.071412243405106</v>
      </c>
      <c r="E1819" s="132">
        <v>8486.91</v>
      </c>
    </row>
    <row r="1820" spans="1:5" ht="26">
      <c r="A1820" s="318" t="s">
        <v>617</v>
      </c>
      <c r="B1820" s="132">
        <v>284349</v>
      </c>
      <c r="C1820" s="132">
        <v>278865.08</v>
      </c>
      <c r="D1820" s="309">
        <v>98.071412243405106</v>
      </c>
      <c r="E1820" s="132">
        <v>8486.91</v>
      </c>
    </row>
    <row r="1821" spans="1:5" ht="39">
      <c r="A1821" s="324" t="s">
        <v>618</v>
      </c>
      <c r="B1821" s="132">
        <v>84348</v>
      </c>
      <c r="C1821" s="132">
        <v>78864.87</v>
      </c>
      <c r="D1821" s="309">
        <v>93.499395362071397</v>
      </c>
      <c r="E1821" s="132">
        <v>8486.91</v>
      </c>
    </row>
    <row r="1822" spans="1:5" ht="26">
      <c r="A1822" s="324" t="s">
        <v>622</v>
      </c>
      <c r="B1822" s="132">
        <v>200001</v>
      </c>
      <c r="C1822" s="132">
        <v>200000.21</v>
      </c>
      <c r="D1822" s="309">
        <v>99.999605001974999</v>
      </c>
      <c r="E1822" s="132">
        <v>0</v>
      </c>
    </row>
    <row r="1823" spans="1:5" ht="26">
      <c r="A1823" s="314" t="s">
        <v>561</v>
      </c>
      <c r="B1823" s="132">
        <v>250000</v>
      </c>
      <c r="C1823" s="132">
        <v>230709.79</v>
      </c>
      <c r="D1823" s="309">
        <v>92.283916000000005</v>
      </c>
      <c r="E1823" s="132">
        <v>57041.440000000002</v>
      </c>
    </row>
    <row r="1824" spans="1:5" ht="39">
      <c r="A1824" s="317" t="s">
        <v>562</v>
      </c>
      <c r="B1824" s="132">
        <v>250000</v>
      </c>
      <c r="C1824" s="132">
        <v>230709.79</v>
      </c>
      <c r="D1824" s="309">
        <v>92.283916000000005</v>
      </c>
      <c r="E1824" s="132">
        <v>57041.440000000002</v>
      </c>
    </row>
    <row r="1825" spans="1:5" ht="65">
      <c r="A1825" s="318" t="s">
        <v>563</v>
      </c>
      <c r="B1825" s="132">
        <v>250000</v>
      </c>
      <c r="C1825" s="132">
        <v>230709.79</v>
      </c>
      <c r="D1825" s="309">
        <v>92.283916000000005</v>
      </c>
      <c r="E1825" s="132">
        <v>57041.440000000002</v>
      </c>
    </row>
    <row r="1826" spans="1:5">
      <c r="A1826" s="313" t="s">
        <v>567</v>
      </c>
      <c r="B1826" s="132">
        <v>387666456</v>
      </c>
      <c r="C1826" s="132">
        <v>372736935.81</v>
      </c>
      <c r="D1826" s="309">
        <v>96.148874900334405</v>
      </c>
      <c r="E1826" s="132">
        <v>-14914545.189999999</v>
      </c>
    </row>
    <row r="1827" spans="1:5" ht="26">
      <c r="A1827" s="314" t="s">
        <v>568</v>
      </c>
      <c r="B1827" s="132">
        <v>387666456</v>
      </c>
      <c r="C1827" s="132">
        <v>372736935.81</v>
      </c>
      <c r="D1827" s="309">
        <v>96.148874900334405</v>
      </c>
      <c r="E1827" s="132">
        <v>-14914545.189999999</v>
      </c>
    </row>
    <row r="1828" spans="1:5">
      <c r="A1828" s="310" t="s">
        <v>570</v>
      </c>
      <c r="B1828" s="311">
        <v>428696103</v>
      </c>
      <c r="C1828" s="311">
        <v>400256429.98000002</v>
      </c>
      <c r="D1828" s="312">
        <v>93.366006170576298</v>
      </c>
      <c r="E1828" s="311">
        <v>43731983.960000001</v>
      </c>
    </row>
    <row r="1829" spans="1:5">
      <c r="A1829" s="313" t="s">
        <v>571</v>
      </c>
      <c r="B1829" s="132">
        <v>339064713</v>
      </c>
      <c r="C1829" s="132">
        <v>313893567.76999998</v>
      </c>
      <c r="D1829" s="309">
        <v>92.576300551216605</v>
      </c>
      <c r="E1829" s="132">
        <v>39290984.640000001</v>
      </c>
    </row>
    <row r="1830" spans="1:5">
      <c r="A1830" s="314" t="s">
        <v>572</v>
      </c>
      <c r="B1830" s="132">
        <v>272825139</v>
      </c>
      <c r="C1830" s="132">
        <v>255754924.34999999</v>
      </c>
      <c r="D1830" s="309">
        <v>93.743166515897897</v>
      </c>
      <c r="E1830" s="132">
        <v>32997301.870000001</v>
      </c>
    </row>
    <row r="1831" spans="1:5">
      <c r="A1831" s="317" t="s">
        <v>573</v>
      </c>
      <c r="B1831" s="132">
        <v>187887390</v>
      </c>
      <c r="C1831" s="132">
        <v>179550780.22</v>
      </c>
      <c r="D1831" s="309">
        <v>95.562975365190795</v>
      </c>
      <c r="E1831" s="132">
        <v>22176986.140000001</v>
      </c>
    </row>
    <row r="1832" spans="1:5">
      <c r="A1832" s="317" t="s">
        <v>574</v>
      </c>
      <c r="B1832" s="132">
        <v>84937749</v>
      </c>
      <c r="C1832" s="132">
        <v>76204144.129999995</v>
      </c>
      <c r="D1832" s="309">
        <v>89.717640303841804</v>
      </c>
      <c r="E1832" s="132">
        <v>10820315.73</v>
      </c>
    </row>
    <row r="1833" spans="1:5" ht="26">
      <c r="A1833" s="314" t="s">
        <v>576</v>
      </c>
      <c r="B1833" s="132">
        <v>64030152</v>
      </c>
      <c r="C1833" s="132">
        <v>56033701.240000002</v>
      </c>
      <c r="D1833" s="309">
        <v>87.511429365340206</v>
      </c>
      <c r="E1833" s="132">
        <v>4420924.1100000003</v>
      </c>
    </row>
    <row r="1834" spans="1:5">
      <c r="A1834" s="317" t="s">
        <v>577</v>
      </c>
      <c r="B1834" s="132">
        <v>2588722</v>
      </c>
      <c r="C1834" s="132">
        <v>2574119</v>
      </c>
      <c r="D1834" s="309">
        <v>99.435899258398607</v>
      </c>
      <c r="E1834" s="132">
        <v>4726.5</v>
      </c>
    </row>
    <row r="1835" spans="1:5">
      <c r="A1835" s="317" t="s">
        <v>578</v>
      </c>
      <c r="B1835" s="132">
        <v>61441430</v>
      </c>
      <c r="C1835" s="132">
        <v>53459582.240000002</v>
      </c>
      <c r="D1835" s="309">
        <v>87.009013689948304</v>
      </c>
      <c r="E1835" s="132">
        <v>4416197.6100000003</v>
      </c>
    </row>
    <row r="1836" spans="1:5" ht="26">
      <c r="A1836" s="314" t="s">
        <v>579</v>
      </c>
      <c r="B1836" s="132">
        <v>374618</v>
      </c>
      <c r="C1836" s="132">
        <v>373502.88</v>
      </c>
      <c r="D1836" s="309">
        <v>99.702331441628502</v>
      </c>
      <c r="E1836" s="132">
        <v>163207</v>
      </c>
    </row>
    <row r="1837" spans="1:5">
      <c r="A1837" s="317" t="s">
        <v>581</v>
      </c>
      <c r="B1837" s="132">
        <v>374618</v>
      </c>
      <c r="C1837" s="132">
        <v>373502.88</v>
      </c>
      <c r="D1837" s="309">
        <v>99.702331441628502</v>
      </c>
      <c r="E1837" s="132">
        <v>163207</v>
      </c>
    </row>
    <row r="1838" spans="1:5" ht="26">
      <c r="A1838" s="314" t="s">
        <v>582</v>
      </c>
      <c r="B1838" s="132">
        <v>1834804</v>
      </c>
      <c r="C1838" s="132">
        <v>1731439.3</v>
      </c>
      <c r="D1838" s="309">
        <v>94.366444590266894</v>
      </c>
      <c r="E1838" s="132">
        <v>1709551.66</v>
      </c>
    </row>
    <row r="1839" spans="1:5" ht="26">
      <c r="A1839" s="317" t="s">
        <v>583</v>
      </c>
      <c r="B1839" s="132">
        <v>1812061</v>
      </c>
      <c r="C1839" s="132">
        <v>1709253</v>
      </c>
      <c r="D1839" s="309">
        <v>94.326460312318403</v>
      </c>
      <c r="E1839" s="132">
        <v>1706877</v>
      </c>
    </row>
    <row r="1840" spans="1:5" ht="26">
      <c r="A1840" s="318" t="s">
        <v>584</v>
      </c>
      <c r="B1840" s="132">
        <v>5184</v>
      </c>
      <c r="C1840" s="132">
        <v>2376</v>
      </c>
      <c r="D1840" s="309">
        <v>45.8333333333333</v>
      </c>
      <c r="E1840" s="132">
        <v>0</v>
      </c>
    </row>
    <row r="1841" spans="1:5" ht="26">
      <c r="A1841" s="318" t="s">
        <v>613</v>
      </c>
      <c r="B1841" s="132">
        <v>1806877</v>
      </c>
      <c r="C1841" s="132">
        <v>1706877</v>
      </c>
      <c r="D1841" s="309">
        <v>94.465588969254696</v>
      </c>
      <c r="E1841" s="132">
        <v>1706877</v>
      </c>
    </row>
    <row r="1842" spans="1:5" ht="26">
      <c r="A1842" s="324" t="s">
        <v>632</v>
      </c>
      <c r="B1842" s="132">
        <v>1806877</v>
      </c>
      <c r="C1842" s="132">
        <v>1706877</v>
      </c>
      <c r="D1842" s="309">
        <v>94.465588969254696</v>
      </c>
      <c r="E1842" s="132">
        <v>1706877</v>
      </c>
    </row>
    <row r="1843" spans="1:5" ht="26">
      <c r="A1843" s="317" t="s">
        <v>588</v>
      </c>
      <c r="B1843" s="132">
        <v>22743</v>
      </c>
      <c r="C1843" s="132">
        <v>22186.3</v>
      </c>
      <c r="D1843" s="309">
        <v>97.552213868003307</v>
      </c>
      <c r="E1843" s="132">
        <v>2674.66</v>
      </c>
    </row>
    <row r="1844" spans="1:5" ht="26">
      <c r="A1844" s="318" t="s">
        <v>589</v>
      </c>
      <c r="B1844" s="132">
        <v>12031</v>
      </c>
      <c r="C1844" s="132">
        <v>11487.62</v>
      </c>
      <c r="D1844" s="309">
        <v>95.483500955864002</v>
      </c>
      <c r="E1844" s="132">
        <v>0</v>
      </c>
    </row>
    <row r="1845" spans="1:5" ht="52">
      <c r="A1845" s="318" t="s">
        <v>590</v>
      </c>
      <c r="B1845" s="132">
        <v>10712</v>
      </c>
      <c r="C1845" s="132">
        <v>10698.68</v>
      </c>
      <c r="D1845" s="309">
        <v>99.875653472740893</v>
      </c>
      <c r="E1845" s="132">
        <v>2674.66</v>
      </c>
    </row>
    <row r="1846" spans="1:5">
      <c r="A1846" s="313" t="s">
        <v>591</v>
      </c>
      <c r="B1846" s="132">
        <v>89631390</v>
      </c>
      <c r="C1846" s="132">
        <v>86362862.209999993</v>
      </c>
      <c r="D1846" s="309">
        <v>96.353367062588205</v>
      </c>
      <c r="E1846" s="132">
        <v>4440999.32</v>
      </c>
    </row>
    <row r="1847" spans="1:5">
      <c r="A1847" s="314" t="s">
        <v>592</v>
      </c>
      <c r="B1847" s="132">
        <v>89631390</v>
      </c>
      <c r="C1847" s="132">
        <v>86362862.209999993</v>
      </c>
      <c r="D1847" s="309">
        <v>96.353367062588205</v>
      </c>
      <c r="E1847" s="132">
        <v>4440999.32</v>
      </c>
    </row>
    <row r="1848" spans="1:5">
      <c r="A1848" s="308" t="s">
        <v>198</v>
      </c>
      <c r="B1848" s="132">
        <v>-5628844</v>
      </c>
      <c r="C1848" s="132">
        <f>C1814-C1828</f>
        <v>10552199.370000005</v>
      </c>
      <c r="D1848" s="309">
        <v>-186.92570570440401</v>
      </c>
      <c r="E1848" s="132">
        <f>E1814-E1828</f>
        <v>-56013173.68</v>
      </c>
    </row>
    <row r="1849" spans="1:5">
      <c r="A1849" s="308" t="s">
        <v>602</v>
      </c>
      <c r="B1849" s="132">
        <v>5628844</v>
      </c>
      <c r="C1849" s="132">
        <v>-10552199</v>
      </c>
      <c r="D1849" s="309">
        <v>-186.92570570440401</v>
      </c>
      <c r="E1849" s="132">
        <v>56013174</v>
      </c>
    </row>
    <row r="1850" spans="1:5">
      <c r="A1850" s="313" t="s">
        <v>605</v>
      </c>
      <c r="B1850" s="132">
        <v>5628844</v>
      </c>
      <c r="C1850" s="132">
        <v>-10552199</v>
      </c>
      <c r="D1850" s="309">
        <v>-186.92570570440401</v>
      </c>
      <c r="E1850" s="132">
        <v>56013174</v>
      </c>
    </row>
    <row r="1851" spans="1:5" ht="39">
      <c r="A1851" s="314" t="s">
        <v>606</v>
      </c>
      <c r="B1851" s="132">
        <v>5628844</v>
      </c>
      <c r="C1851" s="132">
        <v>-3260252.43</v>
      </c>
      <c r="D1851" s="309">
        <v>-57.920461643634098</v>
      </c>
      <c r="E1851" s="132">
        <v>0</v>
      </c>
    </row>
    <row r="1852" spans="1:5">
      <c r="A1852" s="308"/>
      <c r="B1852" s="132"/>
      <c r="C1852" s="132"/>
      <c r="D1852" s="309"/>
      <c r="E1852" s="132"/>
    </row>
    <row r="1853" spans="1:5" ht="26">
      <c r="A1853" s="310" t="s">
        <v>611</v>
      </c>
      <c r="B1853" s="311"/>
      <c r="C1853" s="311"/>
      <c r="D1853" s="312"/>
      <c r="E1853" s="311"/>
    </row>
    <row r="1854" spans="1:5">
      <c r="A1854" s="310" t="s">
        <v>546</v>
      </c>
      <c r="B1854" s="311">
        <v>14931716</v>
      </c>
      <c r="C1854" s="311">
        <v>13115249.83</v>
      </c>
      <c r="D1854" s="312">
        <v>87.834846510608699</v>
      </c>
      <c r="E1854" s="311">
        <v>-1569973.4</v>
      </c>
    </row>
    <row r="1855" spans="1:5" ht="26">
      <c r="A1855" s="313" t="s">
        <v>548</v>
      </c>
      <c r="B1855" s="132">
        <v>0</v>
      </c>
      <c r="C1855" s="132">
        <v>0</v>
      </c>
      <c r="D1855" s="309">
        <v>0</v>
      </c>
      <c r="E1855" s="132">
        <v>-217.21</v>
      </c>
    </row>
    <row r="1856" spans="1:5" ht="26">
      <c r="A1856" s="313" t="s">
        <v>549</v>
      </c>
      <c r="B1856" s="132">
        <v>433843</v>
      </c>
      <c r="C1856" s="132">
        <v>305074.90999999997</v>
      </c>
      <c r="D1856" s="309">
        <v>70.319196114723496</v>
      </c>
      <c r="E1856" s="132">
        <v>95791.89</v>
      </c>
    </row>
    <row r="1857" spans="1:5">
      <c r="A1857" s="314" t="s">
        <v>550</v>
      </c>
      <c r="B1857" s="132">
        <v>235833</v>
      </c>
      <c r="C1857" s="132">
        <v>233216.82</v>
      </c>
      <c r="D1857" s="309">
        <v>98.890664156415795</v>
      </c>
      <c r="E1857" s="132">
        <v>95791.89</v>
      </c>
    </row>
    <row r="1858" spans="1:5" ht="26">
      <c r="A1858" s="314" t="s">
        <v>551</v>
      </c>
      <c r="B1858" s="132">
        <v>198010</v>
      </c>
      <c r="C1858" s="132">
        <v>71858.09</v>
      </c>
      <c r="D1858" s="309">
        <v>36.290131811524702</v>
      </c>
      <c r="E1858" s="132">
        <v>0</v>
      </c>
    </row>
    <row r="1859" spans="1:5">
      <c r="A1859" s="313" t="s">
        <v>552</v>
      </c>
      <c r="B1859" s="132">
        <v>82821</v>
      </c>
      <c r="C1859" s="132">
        <v>79584.97</v>
      </c>
      <c r="D1859" s="309">
        <v>96.092742178915998</v>
      </c>
      <c r="E1859" s="132">
        <v>18913.97</v>
      </c>
    </row>
    <row r="1860" spans="1:5">
      <c r="A1860" s="314" t="s">
        <v>553</v>
      </c>
      <c r="B1860" s="132">
        <v>82821</v>
      </c>
      <c r="C1860" s="132">
        <v>79584.97</v>
      </c>
      <c r="D1860" s="309">
        <v>96.092742178915998</v>
      </c>
      <c r="E1860" s="132">
        <v>18913.97</v>
      </c>
    </row>
    <row r="1861" spans="1:5">
      <c r="A1861" s="317" t="s">
        <v>616</v>
      </c>
      <c r="B1861" s="132">
        <v>82821</v>
      </c>
      <c r="C1861" s="132">
        <v>79584.97</v>
      </c>
      <c r="D1861" s="309">
        <v>96.092742178915998</v>
      </c>
      <c r="E1861" s="132">
        <v>18913.97</v>
      </c>
    </row>
    <row r="1862" spans="1:5" ht="26">
      <c r="A1862" s="318" t="s">
        <v>617</v>
      </c>
      <c r="B1862" s="132">
        <v>82821</v>
      </c>
      <c r="C1862" s="132">
        <v>79584.97</v>
      </c>
      <c r="D1862" s="309">
        <v>96.092742178915998</v>
      </c>
      <c r="E1862" s="132">
        <v>18913.97</v>
      </c>
    </row>
    <row r="1863" spans="1:5" ht="26">
      <c r="A1863" s="324" t="s">
        <v>620</v>
      </c>
      <c r="B1863" s="132">
        <v>82821</v>
      </c>
      <c r="C1863" s="132">
        <v>79584.97</v>
      </c>
      <c r="D1863" s="309">
        <v>96.092742178915998</v>
      </c>
      <c r="E1863" s="132">
        <v>18913.97</v>
      </c>
    </row>
    <row r="1864" spans="1:5">
      <c r="A1864" s="313" t="s">
        <v>567</v>
      </c>
      <c r="B1864" s="132">
        <v>14415052</v>
      </c>
      <c r="C1864" s="132">
        <v>12730589.949999999</v>
      </c>
      <c r="D1864" s="309">
        <v>88.314561404287701</v>
      </c>
      <c r="E1864" s="132">
        <v>-1684462.05</v>
      </c>
    </row>
    <row r="1865" spans="1:5" ht="26">
      <c r="A1865" s="314" t="s">
        <v>568</v>
      </c>
      <c r="B1865" s="132">
        <v>14415052</v>
      </c>
      <c r="C1865" s="132">
        <v>12730589.949999999</v>
      </c>
      <c r="D1865" s="309">
        <v>88.314561404287701</v>
      </c>
      <c r="E1865" s="132">
        <v>-1684462.05</v>
      </c>
    </row>
    <row r="1866" spans="1:5">
      <c r="A1866" s="310" t="s">
        <v>570</v>
      </c>
      <c r="B1866" s="311">
        <v>15093223</v>
      </c>
      <c r="C1866" s="311">
        <v>13187127.470000001</v>
      </c>
      <c r="D1866" s="312">
        <v>87.371182881217607</v>
      </c>
      <c r="E1866" s="311">
        <v>1798673.91</v>
      </c>
    </row>
    <row r="1867" spans="1:5">
      <c r="A1867" s="313" t="s">
        <v>571</v>
      </c>
      <c r="B1867" s="132">
        <v>6032629</v>
      </c>
      <c r="C1867" s="132">
        <v>4213262.22</v>
      </c>
      <c r="D1867" s="309">
        <v>69.8412287578102</v>
      </c>
      <c r="E1867" s="132">
        <v>247759.14</v>
      </c>
    </row>
    <row r="1868" spans="1:5">
      <c r="A1868" s="314" t="s">
        <v>572</v>
      </c>
      <c r="B1868" s="132">
        <v>5679516</v>
      </c>
      <c r="C1868" s="132">
        <v>3986301.66</v>
      </c>
      <c r="D1868" s="309">
        <v>70.187348006414595</v>
      </c>
      <c r="E1868" s="132">
        <v>151967.25</v>
      </c>
    </row>
    <row r="1869" spans="1:5">
      <c r="A1869" s="317" t="s">
        <v>573</v>
      </c>
      <c r="B1869" s="132">
        <v>1757864</v>
      </c>
      <c r="C1869" s="132">
        <v>1612132.23</v>
      </c>
      <c r="D1869" s="309">
        <v>91.709724415540705</v>
      </c>
      <c r="E1869" s="132">
        <v>229211.7</v>
      </c>
    </row>
    <row r="1870" spans="1:5">
      <c r="A1870" s="317" t="s">
        <v>574</v>
      </c>
      <c r="B1870" s="132">
        <v>3921652</v>
      </c>
      <c r="C1870" s="132">
        <v>2374169.4300000002</v>
      </c>
      <c r="D1870" s="309">
        <v>60.540033383890297</v>
      </c>
      <c r="E1870" s="132">
        <v>-77244.45</v>
      </c>
    </row>
    <row r="1871" spans="1:5" ht="26">
      <c r="A1871" s="314" t="s">
        <v>576</v>
      </c>
      <c r="B1871" s="132">
        <v>1561</v>
      </c>
      <c r="C1871" s="132">
        <v>1560.58</v>
      </c>
      <c r="D1871" s="309">
        <v>99.973094170403598</v>
      </c>
      <c r="E1871" s="132">
        <v>0</v>
      </c>
    </row>
    <row r="1872" spans="1:5">
      <c r="A1872" s="317" t="s">
        <v>577</v>
      </c>
      <c r="B1872" s="132">
        <v>1561</v>
      </c>
      <c r="C1872" s="132">
        <v>1560.58</v>
      </c>
      <c r="D1872" s="309">
        <v>99.973094170403598</v>
      </c>
      <c r="E1872" s="132">
        <v>0</v>
      </c>
    </row>
    <row r="1873" spans="1:5" ht="26">
      <c r="A1873" s="314" t="s">
        <v>579</v>
      </c>
      <c r="B1873" s="132">
        <v>153542</v>
      </c>
      <c r="C1873" s="132">
        <v>153541.89000000001</v>
      </c>
      <c r="D1873" s="309">
        <v>99.9999283583645</v>
      </c>
      <c r="E1873" s="132">
        <v>95791.89</v>
      </c>
    </row>
    <row r="1874" spans="1:5">
      <c r="A1874" s="317" t="s">
        <v>581</v>
      </c>
      <c r="B1874" s="132">
        <v>153542</v>
      </c>
      <c r="C1874" s="132">
        <v>153541.89000000001</v>
      </c>
      <c r="D1874" s="309">
        <v>99.9999283583645</v>
      </c>
      <c r="E1874" s="132">
        <v>95791.89</v>
      </c>
    </row>
    <row r="1875" spans="1:5" ht="26">
      <c r="A1875" s="314" t="s">
        <v>582</v>
      </c>
      <c r="B1875" s="132">
        <v>198010</v>
      </c>
      <c r="C1875" s="132">
        <v>71858.09</v>
      </c>
      <c r="D1875" s="309">
        <v>36.290131811524702</v>
      </c>
      <c r="E1875" s="132">
        <v>0</v>
      </c>
    </row>
    <row r="1876" spans="1:5" ht="26">
      <c r="A1876" s="317" t="s">
        <v>628</v>
      </c>
      <c r="B1876" s="132">
        <v>198010</v>
      </c>
      <c r="C1876" s="132">
        <v>71858.09</v>
      </c>
      <c r="D1876" s="309">
        <v>36.290131811524702</v>
      </c>
      <c r="E1876" s="132">
        <v>0</v>
      </c>
    </row>
    <row r="1877" spans="1:5">
      <c r="A1877" s="313" t="s">
        <v>591</v>
      </c>
      <c r="B1877" s="132">
        <v>9060594</v>
      </c>
      <c r="C1877" s="132">
        <v>8973865.25</v>
      </c>
      <c r="D1877" s="309">
        <v>99.042791786057293</v>
      </c>
      <c r="E1877" s="132">
        <v>1550914.77</v>
      </c>
    </row>
    <row r="1878" spans="1:5">
      <c r="A1878" s="314" t="s">
        <v>592</v>
      </c>
      <c r="B1878" s="132">
        <v>9060594</v>
      </c>
      <c r="C1878" s="132">
        <v>8973865.25</v>
      </c>
      <c r="D1878" s="309">
        <v>99.042791786057293</v>
      </c>
      <c r="E1878" s="132">
        <v>1550914.77</v>
      </c>
    </row>
    <row r="1879" spans="1:5">
      <c r="A1879" s="308" t="s">
        <v>198</v>
      </c>
      <c r="B1879" s="132">
        <v>-161507</v>
      </c>
      <c r="C1879" s="132">
        <v>-71877.64</v>
      </c>
      <c r="D1879" s="309">
        <v>44.504349656671202</v>
      </c>
      <c r="E1879" s="132">
        <v>-3368647.31</v>
      </c>
    </row>
    <row r="1880" spans="1:5">
      <c r="A1880" s="308" t="s">
        <v>602</v>
      </c>
      <c r="B1880" s="132">
        <v>161507</v>
      </c>
      <c r="C1880" s="132">
        <v>71877.64</v>
      </c>
      <c r="D1880" s="309">
        <v>44.504349656671202</v>
      </c>
      <c r="E1880" s="132">
        <v>3368647.31</v>
      </c>
    </row>
    <row r="1881" spans="1:5">
      <c r="A1881" s="313" t="s">
        <v>605</v>
      </c>
      <c r="B1881" s="132">
        <v>161507</v>
      </c>
      <c r="C1881" s="132">
        <v>71877.64</v>
      </c>
      <c r="D1881" s="309">
        <v>44.504349656671202</v>
      </c>
      <c r="E1881" s="132">
        <v>3368647.31</v>
      </c>
    </row>
    <row r="1882" spans="1:5" ht="39">
      <c r="A1882" s="314" t="s">
        <v>607</v>
      </c>
      <c r="B1882" s="132">
        <v>161507</v>
      </c>
      <c r="C1882" s="132">
        <v>-161504.39000000001</v>
      </c>
      <c r="D1882" s="309">
        <v>-99.998383970973407</v>
      </c>
      <c r="E1882" s="132">
        <v>0</v>
      </c>
    </row>
    <row r="1883" spans="1:5">
      <c r="A1883" s="308"/>
      <c r="B1883" s="132"/>
      <c r="C1883" s="132"/>
      <c r="D1883" s="309"/>
      <c r="E1883" s="132"/>
    </row>
    <row r="1884" spans="1:5">
      <c r="A1884" s="323" t="s">
        <v>642</v>
      </c>
      <c r="B1884" s="132"/>
      <c r="C1884" s="132"/>
      <c r="D1884" s="309"/>
      <c r="E1884" s="132"/>
    </row>
    <row r="1885" spans="1:5">
      <c r="A1885" s="310" t="s">
        <v>546</v>
      </c>
      <c r="B1885" s="311">
        <v>109877609</v>
      </c>
      <c r="C1885" s="311">
        <v>99114095.519999996</v>
      </c>
      <c r="D1885" s="312">
        <v>90.204088368905104</v>
      </c>
      <c r="E1885" s="311">
        <v>-10220719.02</v>
      </c>
    </row>
    <row r="1886" spans="1:5" ht="26">
      <c r="A1886" s="313" t="s">
        <v>548</v>
      </c>
      <c r="B1886" s="132">
        <v>189731</v>
      </c>
      <c r="C1886" s="132">
        <v>186351.15</v>
      </c>
      <c r="D1886" s="309">
        <v>98.218609505036099</v>
      </c>
      <c r="E1886" s="132">
        <v>18439.740000000002</v>
      </c>
    </row>
    <row r="1887" spans="1:5" ht="26">
      <c r="A1887" s="313" t="s">
        <v>549</v>
      </c>
      <c r="B1887" s="132">
        <v>500104</v>
      </c>
      <c r="C1887" s="132">
        <v>357363.89</v>
      </c>
      <c r="D1887" s="309">
        <v>71.457914753731202</v>
      </c>
      <c r="E1887" s="132">
        <v>0</v>
      </c>
    </row>
    <row r="1888" spans="1:5">
      <c r="A1888" s="314" t="s">
        <v>550</v>
      </c>
      <c r="B1888" s="132">
        <v>386182</v>
      </c>
      <c r="C1888" s="132">
        <v>305611.83</v>
      </c>
      <c r="D1888" s="309">
        <v>79.136736046734399</v>
      </c>
      <c r="E1888" s="132">
        <v>0</v>
      </c>
    </row>
    <row r="1889" spans="1:5" ht="26">
      <c r="A1889" s="314" t="s">
        <v>551</v>
      </c>
      <c r="B1889" s="132">
        <v>113922</v>
      </c>
      <c r="C1889" s="132">
        <v>51752.06</v>
      </c>
      <c r="D1889" s="309">
        <v>45.427625919488797</v>
      </c>
      <c r="E1889" s="132">
        <v>0</v>
      </c>
    </row>
    <row r="1890" spans="1:5">
      <c r="A1890" s="313" t="s">
        <v>552</v>
      </c>
      <c r="B1890" s="132">
        <v>182082</v>
      </c>
      <c r="C1890" s="132">
        <v>174267.06</v>
      </c>
      <c r="D1890" s="309">
        <v>95.708010676508394</v>
      </c>
      <c r="E1890" s="132">
        <v>75061.820000000007</v>
      </c>
    </row>
    <row r="1891" spans="1:5">
      <c r="A1891" s="314" t="s">
        <v>553</v>
      </c>
      <c r="B1891" s="132">
        <v>175818</v>
      </c>
      <c r="C1891" s="132">
        <v>168219.06</v>
      </c>
      <c r="D1891" s="309">
        <v>95.677951063031102</v>
      </c>
      <c r="E1891" s="132">
        <v>72992.06</v>
      </c>
    </row>
    <row r="1892" spans="1:5">
      <c r="A1892" s="317" t="s">
        <v>616</v>
      </c>
      <c r="B1892" s="132">
        <v>175818</v>
      </c>
      <c r="C1892" s="132">
        <v>168219.06</v>
      </c>
      <c r="D1892" s="309">
        <v>95.677951063031102</v>
      </c>
      <c r="E1892" s="132">
        <v>72992.06</v>
      </c>
    </row>
    <row r="1893" spans="1:5" ht="26">
      <c r="A1893" s="318" t="s">
        <v>617</v>
      </c>
      <c r="B1893" s="132">
        <v>175818</v>
      </c>
      <c r="C1893" s="132">
        <v>168219.06</v>
      </c>
      <c r="D1893" s="309">
        <v>95.677951063031102</v>
      </c>
      <c r="E1893" s="132">
        <v>72992.06</v>
      </c>
    </row>
    <row r="1894" spans="1:5" ht="39">
      <c r="A1894" s="324" t="s">
        <v>618</v>
      </c>
      <c r="B1894" s="132">
        <v>143090</v>
      </c>
      <c r="C1894" s="132">
        <v>142223.59</v>
      </c>
      <c r="D1894" s="309">
        <v>99.394499965056994</v>
      </c>
      <c r="E1894" s="132">
        <v>68774.59</v>
      </c>
    </row>
    <row r="1895" spans="1:5" ht="26">
      <c r="A1895" s="324" t="s">
        <v>620</v>
      </c>
      <c r="B1895" s="132">
        <v>32728</v>
      </c>
      <c r="C1895" s="132">
        <v>25995.47</v>
      </c>
      <c r="D1895" s="309">
        <v>79.428837692495705</v>
      </c>
      <c r="E1895" s="132">
        <v>4217.47</v>
      </c>
    </row>
    <row r="1896" spans="1:5" ht="26">
      <c r="A1896" s="314" t="s">
        <v>561</v>
      </c>
      <c r="B1896" s="132">
        <v>6264</v>
      </c>
      <c r="C1896" s="132">
        <v>6048</v>
      </c>
      <c r="D1896" s="309">
        <v>96.551724137931004</v>
      </c>
      <c r="E1896" s="132">
        <v>2069.7600000000002</v>
      </c>
    </row>
    <row r="1897" spans="1:5" ht="39">
      <c r="A1897" s="317" t="s">
        <v>562</v>
      </c>
      <c r="B1897" s="132">
        <v>6264</v>
      </c>
      <c r="C1897" s="132">
        <v>6048</v>
      </c>
      <c r="D1897" s="309">
        <v>96.551724137931004</v>
      </c>
      <c r="E1897" s="132">
        <v>2069.7600000000002</v>
      </c>
    </row>
    <row r="1898" spans="1:5" ht="104">
      <c r="A1898" s="318" t="s">
        <v>566</v>
      </c>
      <c r="B1898" s="132">
        <v>6264</v>
      </c>
      <c r="C1898" s="132">
        <v>6048</v>
      </c>
      <c r="D1898" s="309">
        <v>96.551724137931004</v>
      </c>
      <c r="E1898" s="132">
        <v>2069.7600000000002</v>
      </c>
    </row>
    <row r="1899" spans="1:5">
      <c r="A1899" s="313" t="s">
        <v>567</v>
      </c>
      <c r="B1899" s="132">
        <v>109005692</v>
      </c>
      <c r="C1899" s="132">
        <v>98396113.420000002</v>
      </c>
      <c r="D1899" s="309">
        <v>90.266949931385199</v>
      </c>
      <c r="E1899" s="132">
        <v>-10314220.58</v>
      </c>
    </row>
    <row r="1900" spans="1:5" ht="26">
      <c r="A1900" s="314" t="s">
        <v>568</v>
      </c>
      <c r="B1900" s="132">
        <v>109005692</v>
      </c>
      <c r="C1900" s="132">
        <v>98396113.420000002</v>
      </c>
      <c r="D1900" s="309">
        <v>90.266949931385199</v>
      </c>
      <c r="E1900" s="132">
        <v>-10314220.58</v>
      </c>
    </row>
    <row r="1901" spans="1:5">
      <c r="A1901" s="310" t="s">
        <v>570</v>
      </c>
      <c r="B1901" s="311">
        <v>110084905</v>
      </c>
      <c r="C1901" s="311">
        <v>99138820.900000006</v>
      </c>
      <c r="D1901" s="312">
        <v>90.056689334473205</v>
      </c>
      <c r="E1901" s="311">
        <v>8223013.1699999999</v>
      </c>
    </row>
    <row r="1902" spans="1:5">
      <c r="A1902" s="313" t="s">
        <v>571</v>
      </c>
      <c r="B1902" s="132">
        <v>102192103</v>
      </c>
      <c r="C1902" s="132">
        <v>95658706.549999997</v>
      </c>
      <c r="D1902" s="309">
        <v>93.606750171292603</v>
      </c>
      <c r="E1902" s="132">
        <v>7390267.5599999996</v>
      </c>
    </row>
    <row r="1903" spans="1:5">
      <c r="A1903" s="314" t="s">
        <v>572</v>
      </c>
      <c r="B1903" s="132">
        <v>19149937</v>
      </c>
      <c r="C1903" s="132">
        <v>13162904.32</v>
      </c>
      <c r="D1903" s="309">
        <v>68.736018922673196</v>
      </c>
      <c r="E1903" s="132">
        <v>3390936.98</v>
      </c>
    </row>
    <row r="1904" spans="1:5">
      <c r="A1904" s="317" t="s">
        <v>573</v>
      </c>
      <c r="B1904" s="132">
        <v>9275985</v>
      </c>
      <c r="C1904" s="132">
        <v>8778482.6199999992</v>
      </c>
      <c r="D1904" s="309">
        <v>94.6366625215543</v>
      </c>
      <c r="E1904" s="132">
        <v>1728373.42</v>
      </c>
    </row>
    <row r="1905" spans="1:5">
      <c r="A1905" s="317" t="s">
        <v>574</v>
      </c>
      <c r="B1905" s="132">
        <v>9873952</v>
      </c>
      <c r="C1905" s="132">
        <v>4384421.7</v>
      </c>
      <c r="D1905" s="309">
        <v>44.403919524826499</v>
      </c>
      <c r="E1905" s="132">
        <v>1662563.56</v>
      </c>
    </row>
    <row r="1906" spans="1:5" ht="26">
      <c r="A1906" s="314" t="s">
        <v>576</v>
      </c>
      <c r="B1906" s="132">
        <v>31944946</v>
      </c>
      <c r="C1906" s="132">
        <v>31676292.949999999</v>
      </c>
      <c r="D1906" s="309">
        <v>99.159012352063499</v>
      </c>
      <c r="E1906" s="132">
        <v>4154848.47</v>
      </c>
    </row>
    <row r="1907" spans="1:5">
      <c r="A1907" s="317" t="s">
        <v>577</v>
      </c>
      <c r="B1907" s="132">
        <v>31787758</v>
      </c>
      <c r="C1907" s="132">
        <v>31519106.02</v>
      </c>
      <c r="D1907" s="309">
        <v>99.154857099390298</v>
      </c>
      <c r="E1907" s="132">
        <v>4114192.06</v>
      </c>
    </row>
    <row r="1908" spans="1:5">
      <c r="A1908" s="317" t="s">
        <v>578</v>
      </c>
      <c r="B1908" s="132">
        <v>157188</v>
      </c>
      <c r="C1908" s="132">
        <v>157186.93</v>
      </c>
      <c r="D1908" s="309">
        <v>99.999319286459496</v>
      </c>
      <c r="E1908" s="132">
        <v>40656.410000000003</v>
      </c>
    </row>
    <row r="1909" spans="1:5" ht="26">
      <c r="A1909" s="314" t="s">
        <v>579</v>
      </c>
      <c r="B1909" s="132">
        <v>418602</v>
      </c>
      <c r="C1909" s="132">
        <v>369626.33</v>
      </c>
      <c r="D1909" s="309">
        <v>88.300182512267</v>
      </c>
      <c r="E1909" s="132">
        <v>7958</v>
      </c>
    </row>
    <row r="1910" spans="1:5">
      <c r="A1910" s="317" t="s">
        <v>581</v>
      </c>
      <c r="B1910" s="132">
        <v>418602</v>
      </c>
      <c r="C1910" s="132">
        <v>369626.33</v>
      </c>
      <c r="D1910" s="309">
        <v>88.300182512267</v>
      </c>
      <c r="E1910" s="132">
        <v>7958</v>
      </c>
    </row>
    <row r="1911" spans="1:5" ht="26">
      <c r="A1911" s="314" t="s">
        <v>582</v>
      </c>
      <c r="B1911" s="132">
        <v>50678618</v>
      </c>
      <c r="C1911" s="132">
        <v>50449882.950000003</v>
      </c>
      <c r="D1911" s="309">
        <v>99.548655707225507</v>
      </c>
      <c r="E1911" s="132">
        <v>-163475.89000000001</v>
      </c>
    </row>
    <row r="1912" spans="1:5" ht="26">
      <c r="A1912" s="317" t="s">
        <v>583</v>
      </c>
      <c r="B1912" s="132">
        <v>50106448</v>
      </c>
      <c r="C1912" s="132">
        <v>49940705.060000002</v>
      </c>
      <c r="D1912" s="309">
        <v>99.669218340920906</v>
      </c>
      <c r="E1912" s="132">
        <v>-163475.89000000001</v>
      </c>
    </row>
    <row r="1913" spans="1:5" ht="26">
      <c r="A1913" s="318" t="s">
        <v>613</v>
      </c>
      <c r="B1913" s="132">
        <v>50106448</v>
      </c>
      <c r="C1913" s="132">
        <v>49940705.060000002</v>
      </c>
      <c r="D1913" s="309">
        <v>99.669218340920906</v>
      </c>
      <c r="E1913" s="132">
        <v>-163475.89000000001</v>
      </c>
    </row>
    <row r="1914" spans="1:5" ht="39">
      <c r="A1914" s="324" t="s">
        <v>614</v>
      </c>
      <c r="B1914" s="132">
        <v>50069502</v>
      </c>
      <c r="C1914" s="132">
        <v>49934679.600000001</v>
      </c>
      <c r="D1914" s="309">
        <v>99.730729496770294</v>
      </c>
      <c r="E1914" s="132">
        <v>-132555.35</v>
      </c>
    </row>
    <row r="1915" spans="1:5" ht="39">
      <c r="A1915" s="324" t="s">
        <v>627</v>
      </c>
      <c r="B1915" s="132">
        <v>36946</v>
      </c>
      <c r="C1915" s="132">
        <v>6025.46</v>
      </c>
      <c r="D1915" s="309">
        <v>16.308829101932499</v>
      </c>
      <c r="E1915" s="132">
        <v>-30920.54</v>
      </c>
    </row>
    <row r="1916" spans="1:5" ht="52">
      <c r="A1916" s="317" t="s">
        <v>585</v>
      </c>
      <c r="B1916" s="132">
        <v>9584</v>
      </c>
      <c r="C1916" s="132">
        <v>8764.65</v>
      </c>
      <c r="D1916" s="309">
        <v>91.450855592654406</v>
      </c>
      <c r="E1916" s="132">
        <v>0</v>
      </c>
    </row>
    <row r="1917" spans="1:5" ht="78">
      <c r="A1917" s="318" t="s">
        <v>587</v>
      </c>
      <c r="B1917" s="132">
        <v>9584</v>
      </c>
      <c r="C1917" s="132">
        <v>8764.65</v>
      </c>
      <c r="D1917" s="309">
        <v>91.450855592654406</v>
      </c>
      <c r="E1917" s="132">
        <v>0</v>
      </c>
    </row>
    <row r="1918" spans="1:5" ht="26">
      <c r="A1918" s="317" t="s">
        <v>588</v>
      </c>
      <c r="B1918" s="132">
        <v>448664</v>
      </c>
      <c r="C1918" s="132">
        <v>448661.18</v>
      </c>
      <c r="D1918" s="309">
        <v>99.999371467289507</v>
      </c>
      <c r="E1918" s="132">
        <v>0</v>
      </c>
    </row>
    <row r="1919" spans="1:5" ht="52">
      <c r="A1919" s="318" t="s">
        <v>590</v>
      </c>
      <c r="B1919" s="132">
        <v>448664</v>
      </c>
      <c r="C1919" s="132">
        <v>448661.18</v>
      </c>
      <c r="D1919" s="309">
        <v>99.999371467289507</v>
      </c>
      <c r="E1919" s="132">
        <v>0</v>
      </c>
    </row>
    <row r="1920" spans="1:5" ht="26">
      <c r="A1920" s="317" t="s">
        <v>628</v>
      </c>
      <c r="B1920" s="132">
        <v>113922</v>
      </c>
      <c r="C1920" s="132">
        <v>51752.06</v>
      </c>
      <c r="D1920" s="309">
        <v>45.427625919488797</v>
      </c>
      <c r="E1920" s="132">
        <v>0</v>
      </c>
    </row>
    <row r="1921" spans="1:5">
      <c r="A1921" s="313" t="s">
        <v>591</v>
      </c>
      <c r="B1921" s="132">
        <v>7892802</v>
      </c>
      <c r="C1921" s="132">
        <v>3480114.35</v>
      </c>
      <c r="D1921" s="309">
        <v>44.092254563081703</v>
      </c>
      <c r="E1921" s="132">
        <v>832745.61</v>
      </c>
    </row>
    <row r="1922" spans="1:5">
      <c r="A1922" s="314" t="s">
        <v>592</v>
      </c>
      <c r="B1922" s="132">
        <v>3878388</v>
      </c>
      <c r="C1922" s="132">
        <v>1288182.6299999999</v>
      </c>
      <c r="D1922" s="309">
        <v>33.214382624946197</v>
      </c>
      <c r="E1922" s="132">
        <v>797075.04</v>
      </c>
    </row>
    <row r="1923" spans="1:5">
      <c r="A1923" s="314" t="s">
        <v>593</v>
      </c>
      <c r="B1923" s="132">
        <v>4014414</v>
      </c>
      <c r="C1923" s="132">
        <v>2191931.7200000002</v>
      </c>
      <c r="D1923" s="309">
        <v>54.6015363637134</v>
      </c>
      <c r="E1923" s="132">
        <v>35670.57</v>
      </c>
    </row>
    <row r="1924" spans="1:5" ht="26">
      <c r="A1924" s="317" t="s">
        <v>599</v>
      </c>
      <c r="B1924" s="132">
        <v>4014414</v>
      </c>
      <c r="C1924" s="132">
        <v>2191931.7200000002</v>
      </c>
      <c r="D1924" s="309">
        <v>54.6015363637134</v>
      </c>
      <c r="E1924" s="132">
        <v>35670.57</v>
      </c>
    </row>
    <row r="1925" spans="1:5" ht="26">
      <c r="A1925" s="318" t="s">
        <v>600</v>
      </c>
      <c r="B1925" s="132">
        <v>3503414</v>
      </c>
      <c r="C1925" s="132">
        <v>1680935.7</v>
      </c>
      <c r="D1925" s="309">
        <v>47.979933287930002</v>
      </c>
      <c r="E1925" s="132">
        <v>35670.57</v>
      </c>
    </row>
    <row r="1926" spans="1:5" ht="52">
      <c r="A1926" s="318" t="s">
        <v>601</v>
      </c>
      <c r="B1926" s="132">
        <v>511000</v>
      </c>
      <c r="C1926" s="132">
        <v>510996.02</v>
      </c>
      <c r="D1926" s="309">
        <v>99.999221135029302</v>
      </c>
      <c r="E1926" s="132">
        <v>0</v>
      </c>
    </row>
    <row r="1927" spans="1:5">
      <c r="A1927" s="308" t="s">
        <v>198</v>
      </c>
      <c r="B1927" s="132">
        <v>-207296</v>
      </c>
      <c r="C1927" s="132">
        <v>-24725.38</v>
      </c>
      <c r="D1927" s="309">
        <v>11.927572167335599</v>
      </c>
      <c r="E1927" s="132">
        <v>-18443732.190000001</v>
      </c>
    </row>
    <row r="1928" spans="1:5">
      <c r="A1928" s="308" t="s">
        <v>602</v>
      </c>
      <c r="B1928" s="132">
        <v>207296</v>
      </c>
      <c r="C1928" s="132">
        <v>24725.38</v>
      </c>
      <c r="D1928" s="309">
        <v>11.927572167335599</v>
      </c>
      <c r="E1928" s="132">
        <v>18443732.190000001</v>
      </c>
    </row>
    <row r="1929" spans="1:5">
      <c r="A1929" s="313" t="s">
        <v>605</v>
      </c>
      <c r="B1929" s="132">
        <v>207296</v>
      </c>
      <c r="C1929" s="132">
        <v>24725.38</v>
      </c>
      <c r="D1929" s="309">
        <v>11.927572167335599</v>
      </c>
      <c r="E1929" s="132">
        <v>18443732.190000001</v>
      </c>
    </row>
    <row r="1930" spans="1:5" ht="39">
      <c r="A1930" s="314" t="s">
        <v>606</v>
      </c>
      <c r="B1930" s="132">
        <v>9368</v>
      </c>
      <c r="C1930" s="132">
        <v>-9367.65</v>
      </c>
      <c r="D1930" s="309">
        <v>-99.996263877028198</v>
      </c>
      <c r="E1930" s="132">
        <v>0</v>
      </c>
    </row>
    <row r="1931" spans="1:5" ht="39">
      <c r="A1931" s="314" t="s">
        <v>607</v>
      </c>
      <c r="B1931" s="132">
        <v>197928</v>
      </c>
      <c r="C1931" s="132">
        <v>-197926.71</v>
      </c>
      <c r="D1931" s="309">
        <v>-99.999348247847706</v>
      </c>
      <c r="E1931" s="132">
        <v>0</v>
      </c>
    </row>
    <row r="1932" spans="1:5">
      <c r="A1932" s="308"/>
      <c r="B1932" s="132"/>
      <c r="C1932" s="132"/>
      <c r="D1932" s="309"/>
      <c r="E1932" s="132"/>
    </row>
    <row r="1933" spans="1:5">
      <c r="A1933" s="310" t="s">
        <v>610</v>
      </c>
      <c r="B1933" s="311"/>
      <c r="C1933" s="311"/>
      <c r="D1933" s="312"/>
      <c r="E1933" s="311"/>
    </row>
    <row r="1934" spans="1:5">
      <c r="A1934" s="310" t="s">
        <v>546</v>
      </c>
      <c r="B1934" s="311">
        <v>103542944</v>
      </c>
      <c r="C1934" s="311">
        <v>95869987.549999997</v>
      </c>
      <c r="D1934" s="312">
        <v>92.589590218721199</v>
      </c>
      <c r="E1934" s="311">
        <v>-7286365.8600000003</v>
      </c>
    </row>
    <row r="1935" spans="1:5" ht="26">
      <c r="A1935" s="313" t="s">
        <v>548</v>
      </c>
      <c r="B1935" s="132">
        <v>189731</v>
      </c>
      <c r="C1935" s="132">
        <v>167556.26999999999</v>
      </c>
      <c r="D1935" s="309">
        <v>88.312542494373602</v>
      </c>
      <c r="E1935" s="132">
        <v>-355.14</v>
      </c>
    </row>
    <row r="1936" spans="1:5">
      <c r="A1936" s="313" t="s">
        <v>552</v>
      </c>
      <c r="B1936" s="132">
        <v>88413</v>
      </c>
      <c r="C1936" s="132">
        <v>88375.59</v>
      </c>
      <c r="D1936" s="309">
        <v>99.957687217943104</v>
      </c>
      <c r="E1936" s="132">
        <v>69375.59</v>
      </c>
    </row>
    <row r="1937" spans="1:5">
      <c r="A1937" s="314" t="s">
        <v>553</v>
      </c>
      <c r="B1937" s="132">
        <v>88413</v>
      </c>
      <c r="C1937" s="132">
        <v>88375.59</v>
      </c>
      <c r="D1937" s="309">
        <v>99.957687217943104</v>
      </c>
      <c r="E1937" s="132">
        <v>69375.59</v>
      </c>
    </row>
    <row r="1938" spans="1:5">
      <c r="A1938" s="317" t="s">
        <v>616</v>
      </c>
      <c r="B1938" s="132">
        <v>88413</v>
      </c>
      <c r="C1938" s="132">
        <v>88375.59</v>
      </c>
      <c r="D1938" s="309">
        <v>99.957687217943104</v>
      </c>
      <c r="E1938" s="132">
        <v>69375.59</v>
      </c>
    </row>
    <row r="1939" spans="1:5" ht="26">
      <c r="A1939" s="318" t="s">
        <v>617</v>
      </c>
      <c r="B1939" s="132">
        <v>88413</v>
      </c>
      <c r="C1939" s="132">
        <v>88375.59</v>
      </c>
      <c r="D1939" s="309">
        <v>99.957687217943104</v>
      </c>
      <c r="E1939" s="132">
        <v>69375.59</v>
      </c>
    </row>
    <row r="1940" spans="1:5" ht="39">
      <c r="A1940" s="324" t="s">
        <v>618</v>
      </c>
      <c r="B1940" s="132">
        <v>88413</v>
      </c>
      <c r="C1940" s="132">
        <v>88375.59</v>
      </c>
      <c r="D1940" s="309">
        <v>99.957687217943104</v>
      </c>
      <c r="E1940" s="132">
        <v>69375.59</v>
      </c>
    </row>
    <row r="1941" spans="1:5">
      <c r="A1941" s="313" t="s">
        <v>567</v>
      </c>
      <c r="B1941" s="132">
        <v>103264800</v>
      </c>
      <c r="C1941" s="132">
        <v>95614055.689999998</v>
      </c>
      <c r="D1941" s="309">
        <v>92.591140146497196</v>
      </c>
      <c r="E1941" s="132">
        <v>-7355386.3099999996</v>
      </c>
    </row>
    <row r="1942" spans="1:5" ht="26">
      <c r="A1942" s="314" t="s">
        <v>568</v>
      </c>
      <c r="B1942" s="132">
        <v>103264800</v>
      </c>
      <c r="C1942" s="132">
        <v>95614055.689999998</v>
      </c>
      <c r="D1942" s="309">
        <v>92.591140146497196</v>
      </c>
      <c r="E1942" s="132">
        <v>-7355386.3099999996</v>
      </c>
    </row>
    <row r="1943" spans="1:5">
      <c r="A1943" s="310" t="s">
        <v>570</v>
      </c>
      <c r="B1943" s="311">
        <v>103552312</v>
      </c>
      <c r="C1943" s="311">
        <v>95821013.560000002</v>
      </c>
      <c r="D1943" s="312">
        <v>92.533920015228603</v>
      </c>
      <c r="E1943" s="311">
        <v>6833239.3600000003</v>
      </c>
    </row>
    <row r="1944" spans="1:5">
      <c r="A1944" s="313" t="s">
        <v>571</v>
      </c>
      <c r="B1944" s="132">
        <v>98734539</v>
      </c>
      <c r="C1944" s="132">
        <v>92854630.349999994</v>
      </c>
      <c r="D1944" s="309">
        <v>94.044729727253795</v>
      </c>
      <c r="E1944" s="132">
        <v>6340035.79</v>
      </c>
    </row>
    <row r="1945" spans="1:5">
      <c r="A1945" s="314" t="s">
        <v>572</v>
      </c>
      <c r="B1945" s="132">
        <v>16214971</v>
      </c>
      <c r="C1945" s="132">
        <v>10603480.92</v>
      </c>
      <c r="D1945" s="309">
        <v>65.393153771289505</v>
      </c>
      <c r="E1945" s="132">
        <v>2342665.7200000002</v>
      </c>
    </row>
    <row r="1946" spans="1:5">
      <c r="A1946" s="317" t="s">
        <v>573</v>
      </c>
      <c r="B1946" s="132">
        <v>8572827</v>
      </c>
      <c r="C1946" s="132">
        <v>8271902.1200000001</v>
      </c>
      <c r="D1946" s="309">
        <v>96.489782425330603</v>
      </c>
      <c r="E1946" s="132">
        <v>1590193.34</v>
      </c>
    </row>
    <row r="1947" spans="1:5">
      <c r="A1947" s="317" t="s">
        <v>574</v>
      </c>
      <c r="B1947" s="132">
        <v>7642144</v>
      </c>
      <c r="C1947" s="132">
        <v>2331578.7999999998</v>
      </c>
      <c r="D1947" s="309">
        <v>30.509485296272899</v>
      </c>
      <c r="E1947" s="132">
        <v>752472.38</v>
      </c>
    </row>
    <row r="1948" spans="1:5" ht="26">
      <c r="A1948" s="314" t="s">
        <v>576</v>
      </c>
      <c r="B1948" s="132">
        <v>31613851</v>
      </c>
      <c r="C1948" s="132">
        <v>31527893.879999999</v>
      </c>
      <c r="D1948" s="309">
        <v>99.728102976128994</v>
      </c>
      <c r="E1948" s="132">
        <v>4123780.53</v>
      </c>
    </row>
    <row r="1949" spans="1:5">
      <c r="A1949" s="317" t="s">
        <v>577</v>
      </c>
      <c r="B1949" s="132">
        <v>31456663</v>
      </c>
      <c r="C1949" s="132">
        <v>31370706.949999999</v>
      </c>
      <c r="D1949" s="309">
        <v>99.726747716374106</v>
      </c>
      <c r="E1949" s="132">
        <v>4083124.12</v>
      </c>
    </row>
    <row r="1950" spans="1:5">
      <c r="A1950" s="317" t="s">
        <v>578</v>
      </c>
      <c r="B1950" s="132">
        <v>157188</v>
      </c>
      <c r="C1950" s="132">
        <v>157186.93</v>
      </c>
      <c r="D1950" s="309">
        <v>99.999319286459496</v>
      </c>
      <c r="E1950" s="132">
        <v>40656.410000000003</v>
      </c>
    </row>
    <row r="1951" spans="1:5" ht="26">
      <c r="A1951" s="314" t="s">
        <v>579</v>
      </c>
      <c r="B1951" s="132">
        <v>393318</v>
      </c>
      <c r="C1951" s="132">
        <v>345227.88</v>
      </c>
      <c r="D1951" s="309">
        <v>87.773221667963298</v>
      </c>
      <c r="E1951" s="132">
        <v>7958</v>
      </c>
    </row>
    <row r="1952" spans="1:5">
      <c r="A1952" s="317" t="s">
        <v>581</v>
      </c>
      <c r="B1952" s="132">
        <v>393318</v>
      </c>
      <c r="C1952" s="132">
        <v>345227.88</v>
      </c>
      <c r="D1952" s="309">
        <v>87.773221667963298</v>
      </c>
      <c r="E1952" s="132">
        <v>7958</v>
      </c>
    </row>
    <row r="1953" spans="1:5" ht="26">
      <c r="A1953" s="314" t="s">
        <v>582</v>
      </c>
      <c r="B1953" s="132">
        <v>50512399</v>
      </c>
      <c r="C1953" s="132">
        <v>50378027.670000002</v>
      </c>
      <c r="D1953" s="309">
        <v>99.733983472058</v>
      </c>
      <c r="E1953" s="132">
        <v>-134368.46</v>
      </c>
    </row>
    <row r="1954" spans="1:5" ht="26">
      <c r="A1954" s="317" t="s">
        <v>583</v>
      </c>
      <c r="B1954" s="132">
        <v>50063735</v>
      </c>
      <c r="C1954" s="132">
        <v>49929366.490000002</v>
      </c>
      <c r="D1954" s="309">
        <v>99.731605102975195</v>
      </c>
      <c r="E1954" s="132">
        <v>-134368.46</v>
      </c>
    </row>
    <row r="1955" spans="1:5" ht="26">
      <c r="A1955" s="318" t="s">
        <v>613</v>
      </c>
      <c r="B1955" s="132">
        <v>50063735</v>
      </c>
      <c r="C1955" s="132">
        <v>49929366.490000002</v>
      </c>
      <c r="D1955" s="309">
        <v>99.731605102975195</v>
      </c>
      <c r="E1955" s="132">
        <v>-134368.46</v>
      </c>
    </row>
    <row r="1956" spans="1:5" ht="39">
      <c r="A1956" s="324" t="s">
        <v>614</v>
      </c>
      <c r="B1956" s="132">
        <v>50063735</v>
      </c>
      <c r="C1956" s="132">
        <v>49929366.490000002</v>
      </c>
      <c r="D1956" s="309">
        <v>99.731605102975195</v>
      </c>
      <c r="E1956" s="132">
        <v>-134368.46</v>
      </c>
    </row>
    <row r="1957" spans="1:5" ht="26">
      <c r="A1957" s="317" t="s">
        <v>588</v>
      </c>
      <c r="B1957" s="132">
        <v>448664</v>
      </c>
      <c r="C1957" s="132">
        <v>448661.18</v>
      </c>
      <c r="D1957" s="309">
        <v>99.999371467289507</v>
      </c>
      <c r="E1957" s="132">
        <v>0</v>
      </c>
    </row>
    <row r="1958" spans="1:5" ht="52">
      <c r="A1958" s="318" t="s">
        <v>590</v>
      </c>
      <c r="B1958" s="132">
        <v>448664</v>
      </c>
      <c r="C1958" s="132">
        <v>448661.18</v>
      </c>
      <c r="D1958" s="309">
        <v>99.999371467289507</v>
      </c>
      <c r="E1958" s="132">
        <v>0</v>
      </c>
    </row>
    <row r="1959" spans="1:5">
      <c r="A1959" s="313" t="s">
        <v>591</v>
      </c>
      <c r="B1959" s="132">
        <v>4817773</v>
      </c>
      <c r="C1959" s="132">
        <v>2966383.21</v>
      </c>
      <c r="D1959" s="309">
        <v>61.5716682790991</v>
      </c>
      <c r="E1959" s="132">
        <v>493203.57</v>
      </c>
    </row>
    <row r="1960" spans="1:5">
      <c r="A1960" s="314" t="s">
        <v>592</v>
      </c>
      <c r="B1960" s="132">
        <v>803359</v>
      </c>
      <c r="C1960" s="132">
        <v>774451.49</v>
      </c>
      <c r="D1960" s="309">
        <v>96.401669739182594</v>
      </c>
      <c r="E1960" s="132">
        <v>457533</v>
      </c>
    </row>
    <row r="1961" spans="1:5">
      <c r="A1961" s="314" t="s">
        <v>593</v>
      </c>
      <c r="B1961" s="132">
        <v>4014414</v>
      </c>
      <c r="C1961" s="132">
        <v>2191931.7200000002</v>
      </c>
      <c r="D1961" s="309">
        <v>54.6015363637134</v>
      </c>
      <c r="E1961" s="132">
        <v>35670.57</v>
      </c>
    </row>
    <row r="1962" spans="1:5" ht="26">
      <c r="A1962" s="317" t="s">
        <v>599</v>
      </c>
      <c r="B1962" s="132">
        <v>4014414</v>
      </c>
      <c r="C1962" s="132">
        <v>2191931.7200000002</v>
      </c>
      <c r="D1962" s="309">
        <v>54.6015363637134</v>
      </c>
      <c r="E1962" s="132">
        <v>35670.57</v>
      </c>
    </row>
    <row r="1963" spans="1:5" ht="26">
      <c r="A1963" s="318" t="s">
        <v>600</v>
      </c>
      <c r="B1963" s="132">
        <v>3503414</v>
      </c>
      <c r="C1963" s="132">
        <v>1680935.7</v>
      </c>
      <c r="D1963" s="309">
        <v>47.979933287930002</v>
      </c>
      <c r="E1963" s="132">
        <v>35670.57</v>
      </c>
    </row>
    <row r="1964" spans="1:5" ht="52">
      <c r="A1964" s="318" t="s">
        <v>601</v>
      </c>
      <c r="B1964" s="132">
        <v>511000</v>
      </c>
      <c r="C1964" s="132">
        <v>510996.02</v>
      </c>
      <c r="D1964" s="309">
        <v>99.999221135029302</v>
      </c>
      <c r="E1964" s="132">
        <v>0</v>
      </c>
    </row>
    <row r="1965" spans="1:5">
      <c r="A1965" s="308" t="s">
        <v>198</v>
      </c>
      <c r="B1965" s="132">
        <v>-9368</v>
      </c>
      <c r="C1965" s="132">
        <v>48973.99</v>
      </c>
      <c r="D1965" s="309">
        <v>-522.77956874466304</v>
      </c>
      <c r="E1965" s="132">
        <v>-14119605.220000001</v>
      </c>
    </row>
    <row r="1966" spans="1:5">
      <c r="A1966" s="308" t="s">
        <v>602</v>
      </c>
      <c r="B1966" s="132">
        <v>9368</v>
      </c>
      <c r="C1966" s="132">
        <v>-48973.99</v>
      </c>
      <c r="D1966" s="309">
        <v>-522.77956874466304</v>
      </c>
      <c r="E1966" s="132">
        <v>14119605.220000001</v>
      </c>
    </row>
    <row r="1967" spans="1:5">
      <c r="A1967" s="313" t="s">
        <v>605</v>
      </c>
      <c r="B1967" s="132">
        <v>9368</v>
      </c>
      <c r="C1967" s="132">
        <v>-48973.99</v>
      </c>
      <c r="D1967" s="309">
        <v>-522.77956874466304</v>
      </c>
      <c r="E1967" s="132">
        <v>14119605.220000001</v>
      </c>
    </row>
    <row r="1968" spans="1:5" ht="39">
      <c r="A1968" s="314" t="s">
        <v>606</v>
      </c>
      <c r="B1968" s="132">
        <v>9368</v>
      </c>
      <c r="C1968" s="132">
        <v>-9367.65</v>
      </c>
      <c r="D1968" s="309">
        <v>-99.996263877028198</v>
      </c>
      <c r="E1968" s="132">
        <v>0</v>
      </c>
    </row>
    <row r="1969" spans="1:5">
      <c r="A1969" s="308"/>
      <c r="B1969" s="132"/>
      <c r="C1969" s="132"/>
      <c r="D1969" s="309"/>
      <c r="E1969" s="132"/>
    </row>
    <row r="1970" spans="1:5" ht="26">
      <c r="A1970" s="310" t="s">
        <v>611</v>
      </c>
      <c r="B1970" s="311"/>
      <c r="C1970" s="311"/>
      <c r="D1970" s="312"/>
      <c r="E1970" s="311"/>
    </row>
    <row r="1971" spans="1:5">
      <c r="A1971" s="310" t="s">
        <v>546</v>
      </c>
      <c r="B1971" s="311">
        <v>6334665</v>
      </c>
      <c r="C1971" s="311">
        <v>3244107.97</v>
      </c>
      <c r="D1971" s="312">
        <v>51.211989426433803</v>
      </c>
      <c r="E1971" s="311">
        <v>-2934353.16</v>
      </c>
    </row>
    <row r="1972" spans="1:5" ht="26">
      <c r="A1972" s="313" t="s">
        <v>548</v>
      </c>
      <c r="B1972" s="132">
        <v>0</v>
      </c>
      <c r="C1972" s="132">
        <v>18794.88</v>
      </c>
      <c r="D1972" s="309">
        <v>0</v>
      </c>
      <c r="E1972" s="132">
        <v>18794.88</v>
      </c>
    </row>
    <row r="1973" spans="1:5" ht="26">
      <c r="A1973" s="313" t="s">
        <v>549</v>
      </c>
      <c r="B1973" s="132">
        <v>500104</v>
      </c>
      <c r="C1973" s="132">
        <v>357363.89</v>
      </c>
      <c r="D1973" s="309">
        <v>71.457914753731202</v>
      </c>
      <c r="E1973" s="132">
        <v>0</v>
      </c>
    </row>
    <row r="1974" spans="1:5">
      <c r="A1974" s="314" t="s">
        <v>550</v>
      </c>
      <c r="B1974" s="132">
        <v>386182</v>
      </c>
      <c r="C1974" s="132">
        <v>305611.83</v>
      </c>
      <c r="D1974" s="309">
        <v>79.136736046734399</v>
      </c>
      <c r="E1974" s="132">
        <v>0</v>
      </c>
    </row>
    <row r="1975" spans="1:5" ht="26">
      <c r="A1975" s="314" t="s">
        <v>551</v>
      </c>
      <c r="B1975" s="132">
        <v>113922</v>
      </c>
      <c r="C1975" s="132">
        <v>51752.06</v>
      </c>
      <c r="D1975" s="309">
        <v>45.427625919488797</v>
      </c>
      <c r="E1975" s="132">
        <v>0</v>
      </c>
    </row>
    <row r="1976" spans="1:5">
      <c r="A1976" s="313" t="s">
        <v>552</v>
      </c>
      <c r="B1976" s="132">
        <v>93669</v>
      </c>
      <c r="C1976" s="132">
        <v>85891.47</v>
      </c>
      <c r="D1976" s="309">
        <v>91.696794030042</v>
      </c>
      <c r="E1976" s="132">
        <v>5686.23</v>
      </c>
    </row>
    <row r="1977" spans="1:5">
      <c r="A1977" s="314" t="s">
        <v>553</v>
      </c>
      <c r="B1977" s="132">
        <v>87405</v>
      </c>
      <c r="C1977" s="132">
        <v>79843.47</v>
      </c>
      <c r="D1977" s="309">
        <v>91.348858760940402</v>
      </c>
      <c r="E1977" s="132">
        <v>3616.47</v>
      </c>
    </row>
    <row r="1978" spans="1:5">
      <c r="A1978" s="317" t="s">
        <v>616</v>
      </c>
      <c r="B1978" s="132">
        <v>87405</v>
      </c>
      <c r="C1978" s="132">
        <v>79843.47</v>
      </c>
      <c r="D1978" s="309">
        <v>91.348858760940402</v>
      </c>
      <c r="E1978" s="132">
        <v>3616.47</v>
      </c>
    </row>
    <row r="1979" spans="1:5" ht="26">
      <c r="A1979" s="318" t="s">
        <v>617</v>
      </c>
      <c r="B1979" s="132">
        <v>87405</v>
      </c>
      <c r="C1979" s="132">
        <v>79843.47</v>
      </c>
      <c r="D1979" s="309">
        <v>91.348858760940402</v>
      </c>
      <c r="E1979" s="132">
        <v>3616.47</v>
      </c>
    </row>
    <row r="1980" spans="1:5" ht="39">
      <c r="A1980" s="324" t="s">
        <v>618</v>
      </c>
      <c r="B1980" s="132">
        <v>54677</v>
      </c>
      <c r="C1980" s="132">
        <v>53848</v>
      </c>
      <c r="D1980" s="309">
        <v>98.483823179764798</v>
      </c>
      <c r="E1980" s="132">
        <v>-601</v>
      </c>
    </row>
    <row r="1981" spans="1:5" ht="26">
      <c r="A1981" s="324" t="s">
        <v>620</v>
      </c>
      <c r="B1981" s="132">
        <v>32728</v>
      </c>
      <c r="C1981" s="132">
        <v>25995.47</v>
      </c>
      <c r="D1981" s="309">
        <v>79.428837692495705</v>
      </c>
      <c r="E1981" s="132">
        <v>4217.47</v>
      </c>
    </row>
    <row r="1982" spans="1:5" ht="26">
      <c r="A1982" s="314" t="s">
        <v>561</v>
      </c>
      <c r="B1982" s="132">
        <v>6264</v>
      </c>
      <c r="C1982" s="132">
        <v>6048</v>
      </c>
      <c r="D1982" s="309">
        <v>96.551724137931004</v>
      </c>
      <c r="E1982" s="132">
        <v>2069.7600000000002</v>
      </c>
    </row>
    <row r="1983" spans="1:5" ht="39">
      <c r="A1983" s="317" t="s">
        <v>562</v>
      </c>
      <c r="B1983" s="132">
        <v>6264</v>
      </c>
      <c r="C1983" s="132">
        <v>6048</v>
      </c>
      <c r="D1983" s="309">
        <v>96.551724137931004</v>
      </c>
      <c r="E1983" s="132">
        <v>2069.7600000000002</v>
      </c>
    </row>
    <row r="1984" spans="1:5" ht="104">
      <c r="A1984" s="318" t="s">
        <v>566</v>
      </c>
      <c r="B1984" s="132">
        <v>6264</v>
      </c>
      <c r="C1984" s="132">
        <v>6048</v>
      </c>
      <c r="D1984" s="309">
        <v>96.551724137931004</v>
      </c>
      <c r="E1984" s="132">
        <v>2069.7600000000002</v>
      </c>
    </row>
    <row r="1985" spans="1:5">
      <c r="A1985" s="313" t="s">
        <v>567</v>
      </c>
      <c r="B1985" s="132">
        <v>5740892</v>
      </c>
      <c r="C1985" s="132">
        <v>2782057.73</v>
      </c>
      <c r="D1985" s="309">
        <v>48.460373927954102</v>
      </c>
      <c r="E1985" s="132">
        <v>-2958834.27</v>
      </c>
    </row>
    <row r="1986" spans="1:5" ht="26">
      <c r="A1986" s="314" t="s">
        <v>568</v>
      </c>
      <c r="B1986" s="132">
        <v>5740892</v>
      </c>
      <c r="C1986" s="132">
        <v>2782057.73</v>
      </c>
      <c r="D1986" s="309">
        <v>48.460373927954102</v>
      </c>
      <c r="E1986" s="132">
        <v>-2958834.27</v>
      </c>
    </row>
    <row r="1987" spans="1:5">
      <c r="A1987" s="310" t="s">
        <v>570</v>
      </c>
      <c r="B1987" s="311">
        <v>6532593</v>
      </c>
      <c r="C1987" s="311">
        <v>3317807.34</v>
      </c>
      <c r="D1987" s="312">
        <v>50.788520576745</v>
      </c>
      <c r="E1987" s="311">
        <v>1389773.81</v>
      </c>
    </row>
    <row r="1988" spans="1:5">
      <c r="A1988" s="313" t="s">
        <v>571</v>
      </c>
      <c r="B1988" s="132">
        <v>3457564</v>
      </c>
      <c r="C1988" s="132">
        <v>2804076.2</v>
      </c>
      <c r="D1988" s="309">
        <v>81.099762723119497</v>
      </c>
      <c r="E1988" s="132">
        <v>1050231.77</v>
      </c>
    </row>
    <row r="1989" spans="1:5">
      <c r="A1989" s="314" t="s">
        <v>572</v>
      </c>
      <c r="B1989" s="132">
        <v>2934966</v>
      </c>
      <c r="C1989" s="132">
        <v>2559423.4</v>
      </c>
      <c r="D1989" s="309">
        <v>87.204533204132503</v>
      </c>
      <c r="E1989" s="132">
        <v>1048271.26</v>
      </c>
    </row>
    <row r="1990" spans="1:5">
      <c r="A1990" s="317" t="s">
        <v>573</v>
      </c>
      <c r="B1990" s="132">
        <v>703158</v>
      </c>
      <c r="C1990" s="132">
        <v>506580.5</v>
      </c>
      <c r="D1990" s="309">
        <v>72.043623197062402</v>
      </c>
      <c r="E1990" s="132">
        <v>138180.07999999999</v>
      </c>
    </row>
    <row r="1991" spans="1:5">
      <c r="A1991" s="317" t="s">
        <v>574</v>
      </c>
      <c r="B1991" s="132">
        <v>2231808</v>
      </c>
      <c r="C1991" s="132">
        <v>2052842.9</v>
      </c>
      <c r="D1991" s="309">
        <v>91.981160565783398</v>
      </c>
      <c r="E1991" s="132">
        <v>910091.18</v>
      </c>
    </row>
    <row r="1992" spans="1:5" ht="26">
      <c r="A1992" s="314" t="s">
        <v>576</v>
      </c>
      <c r="B1992" s="132">
        <v>331095</v>
      </c>
      <c r="C1992" s="132">
        <v>148399.07</v>
      </c>
      <c r="D1992" s="309">
        <v>44.820691946420197</v>
      </c>
      <c r="E1992" s="132">
        <v>31067.94</v>
      </c>
    </row>
    <row r="1993" spans="1:5">
      <c r="A1993" s="317" t="s">
        <v>577</v>
      </c>
      <c r="B1993" s="132">
        <v>331095</v>
      </c>
      <c r="C1993" s="132">
        <v>148399.07</v>
      </c>
      <c r="D1993" s="309">
        <v>44.820691946420197</v>
      </c>
      <c r="E1993" s="132">
        <v>31067.94</v>
      </c>
    </row>
    <row r="1994" spans="1:5" ht="26">
      <c r="A1994" s="314" t="s">
        <v>579</v>
      </c>
      <c r="B1994" s="132">
        <v>25284</v>
      </c>
      <c r="C1994" s="132">
        <v>24398.45</v>
      </c>
      <c r="D1994" s="309">
        <v>96.497587407055804</v>
      </c>
      <c r="E1994" s="132">
        <v>0</v>
      </c>
    </row>
    <row r="1995" spans="1:5">
      <c r="A1995" s="317" t="s">
        <v>581</v>
      </c>
      <c r="B1995" s="132">
        <v>25284</v>
      </c>
      <c r="C1995" s="132">
        <v>24398.45</v>
      </c>
      <c r="D1995" s="309">
        <v>96.497587407055804</v>
      </c>
      <c r="E1995" s="132">
        <v>0</v>
      </c>
    </row>
    <row r="1996" spans="1:5" ht="26">
      <c r="A1996" s="314" t="s">
        <v>582</v>
      </c>
      <c r="B1996" s="132">
        <v>166219</v>
      </c>
      <c r="C1996" s="132">
        <v>71855.28</v>
      </c>
      <c r="D1996" s="309">
        <v>43.229281851051901</v>
      </c>
      <c r="E1996" s="132">
        <v>-29107.43</v>
      </c>
    </row>
    <row r="1997" spans="1:5" ht="26">
      <c r="A1997" s="317" t="s">
        <v>583</v>
      </c>
      <c r="B1997" s="132">
        <v>42713</v>
      </c>
      <c r="C1997" s="132">
        <v>11338.57</v>
      </c>
      <c r="D1997" s="309">
        <v>26.545946199049499</v>
      </c>
      <c r="E1997" s="132">
        <v>-29107.43</v>
      </c>
    </row>
    <row r="1998" spans="1:5" ht="26">
      <c r="A1998" s="318" t="s">
        <v>613</v>
      </c>
      <c r="B1998" s="132">
        <v>42713</v>
      </c>
      <c r="C1998" s="132">
        <v>11338.57</v>
      </c>
      <c r="D1998" s="309">
        <v>26.545946199049499</v>
      </c>
      <c r="E1998" s="132">
        <v>-29107.43</v>
      </c>
    </row>
    <row r="1999" spans="1:5" ht="39">
      <c r="A1999" s="324" t="s">
        <v>614</v>
      </c>
      <c r="B1999" s="132">
        <v>5767</v>
      </c>
      <c r="C1999" s="132">
        <v>5313.11</v>
      </c>
      <c r="D1999" s="309">
        <v>92.129530084966206</v>
      </c>
      <c r="E1999" s="132">
        <v>1813.11</v>
      </c>
    </row>
    <row r="2000" spans="1:5" ht="39">
      <c r="A2000" s="324" t="s">
        <v>627</v>
      </c>
      <c r="B2000" s="132">
        <v>36946</v>
      </c>
      <c r="C2000" s="132">
        <v>6025.46</v>
      </c>
      <c r="D2000" s="309">
        <v>16.308829101932499</v>
      </c>
      <c r="E2000" s="132">
        <v>-30920.54</v>
      </c>
    </row>
    <row r="2001" spans="1:5" ht="52">
      <c r="A2001" s="317" t="s">
        <v>585</v>
      </c>
      <c r="B2001" s="132">
        <v>9584</v>
      </c>
      <c r="C2001" s="132">
        <v>8764.65</v>
      </c>
      <c r="D2001" s="309">
        <v>91.450855592654406</v>
      </c>
      <c r="E2001" s="132">
        <v>0</v>
      </c>
    </row>
    <row r="2002" spans="1:5" ht="78">
      <c r="A2002" s="318" t="s">
        <v>587</v>
      </c>
      <c r="B2002" s="132">
        <v>9584</v>
      </c>
      <c r="C2002" s="132">
        <v>8764.65</v>
      </c>
      <c r="D2002" s="309">
        <v>91.450855592654406</v>
      </c>
      <c r="E2002" s="132">
        <v>0</v>
      </c>
    </row>
    <row r="2003" spans="1:5" ht="26">
      <c r="A2003" s="317" t="s">
        <v>628</v>
      </c>
      <c r="B2003" s="132">
        <v>113922</v>
      </c>
      <c r="C2003" s="132">
        <v>51752.06</v>
      </c>
      <c r="D2003" s="309">
        <v>45.427625919488797</v>
      </c>
      <c r="E2003" s="132">
        <v>0</v>
      </c>
    </row>
    <row r="2004" spans="1:5">
      <c r="A2004" s="313" t="s">
        <v>591</v>
      </c>
      <c r="B2004" s="132">
        <v>3075029</v>
      </c>
      <c r="C2004" s="132">
        <v>513731.14</v>
      </c>
      <c r="D2004" s="309">
        <v>16.7065461821661</v>
      </c>
      <c r="E2004" s="132">
        <v>339542.04</v>
      </c>
    </row>
    <row r="2005" spans="1:5">
      <c r="A2005" s="314" t="s">
        <v>592</v>
      </c>
      <c r="B2005" s="132">
        <v>3075029</v>
      </c>
      <c r="C2005" s="132">
        <v>513731.14</v>
      </c>
      <c r="D2005" s="309">
        <v>16.7065461821661</v>
      </c>
      <c r="E2005" s="132">
        <v>339542.04</v>
      </c>
    </row>
    <row r="2006" spans="1:5">
      <c r="A2006" s="308" t="s">
        <v>198</v>
      </c>
      <c r="B2006" s="132">
        <v>-197928</v>
      </c>
      <c r="C2006" s="132">
        <v>-73699.37</v>
      </c>
      <c r="D2006" s="309">
        <v>37.235444201931998</v>
      </c>
      <c r="E2006" s="132">
        <v>-4324126.97</v>
      </c>
    </row>
    <row r="2007" spans="1:5">
      <c r="A2007" s="308" t="s">
        <v>602</v>
      </c>
      <c r="B2007" s="132">
        <v>197928</v>
      </c>
      <c r="C2007" s="132">
        <v>73699.37</v>
      </c>
      <c r="D2007" s="309">
        <v>37.235444201931998</v>
      </c>
      <c r="E2007" s="132">
        <v>4324126.97</v>
      </c>
    </row>
    <row r="2008" spans="1:5">
      <c r="A2008" s="313" t="s">
        <v>605</v>
      </c>
      <c r="B2008" s="132">
        <v>197928</v>
      </c>
      <c r="C2008" s="132">
        <v>73699.37</v>
      </c>
      <c r="D2008" s="309">
        <v>37.235444201931998</v>
      </c>
      <c r="E2008" s="132">
        <v>4324126.97</v>
      </c>
    </row>
    <row r="2009" spans="1:5" ht="39">
      <c r="A2009" s="314" t="s">
        <v>607</v>
      </c>
      <c r="B2009" s="132">
        <v>197928</v>
      </c>
      <c r="C2009" s="132">
        <v>-197926.71</v>
      </c>
      <c r="D2009" s="309">
        <v>-99.999348247847706</v>
      </c>
      <c r="E2009" s="132">
        <v>0</v>
      </c>
    </row>
    <row r="2010" spans="1:5">
      <c r="A2010" s="308"/>
      <c r="B2010" s="132"/>
      <c r="C2010" s="132"/>
      <c r="D2010" s="309"/>
      <c r="E2010" s="132"/>
    </row>
    <row r="2011" spans="1:5">
      <c r="A2011" s="323" t="s">
        <v>643</v>
      </c>
      <c r="B2011" s="132"/>
      <c r="C2011" s="132"/>
      <c r="D2011" s="309"/>
      <c r="E2011" s="132"/>
    </row>
    <row r="2012" spans="1:5">
      <c r="A2012" s="310" t="s">
        <v>546</v>
      </c>
      <c r="B2012" s="311">
        <v>132320763</v>
      </c>
      <c r="C2012" s="311">
        <v>122532872.73</v>
      </c>
      <c r="D2012" s="312">
        <v>92.602906718426297</v>
      </c>
      <c r="E2012" s="311">
        <v>-314509.90999999997</v>
      </c>
    </row>
    <row r="2013" spans="1:5" ht="26">
      <c r="A2013" s="313" t="s">
        <v>548</v>
      </c>
      <c r="B2013" s="132">
        <v>575004</v>
      </c>
      <c r="C2013" s="132">
        <v>744919.22</v>
      </c>
      <c r="D2013" s="309">
        <v>129.55026747639999</v>
      </c>
      <c r="E2013" s="132">
        <v>73621.11</v>
      </c>
    </row>
    <row r="2014" spans="1:5" ht="26">
      <c r="A2014" s="313" t="s">
        <v>549</v>
      </c>
      <c r="B2014" s="132">
        <v>12201272</v>
      </c>
      <c r="C2014" s="132">
        <v>10413635.130000001</v>
      </c>
      <c r="D2014" s="309">
        <v>85.348766341738795</v>
      </c>
      <c r="E2014" s="132">
        <v>1872349.92</v>
      </c>
    </row>
    <row r="2015" spans="1:5">
      <c r="A2015" s="314" t="s">
        <v>550</v>
      </c>
      <c r="B2015" s="132">
        <v>11909747</v>
      </c>
      <c r="C2015" s="132">
        <v>10159238.17</v>
      </c>
      <c r="D2015" s="309">
        <v>85.301880636087404</v>
      </c>
      <c r="E2015" s="132">
        <v>1867981.92</v>
      </c>
    </row>
    <row r="2016" spans="1:5" ht="26">
      <c r="A2016" s="314" t="s">
        <v>551</v>
      </c>
      <c r="B2016" s="132">
        <v>291525</v>
      </c>
      <c r="C2016" s="132">
        <v>254396.96</v>
      </c>
      <c r="D2016" s="309">
        <v>87.264200325872594</v>
      </c>
      <c r="E2016" s="132">
        <v>4368</v>
      </c>
    </row>
    <row r="2017" spans="1:5">
      <c r="A2017" s="313" t="s">
        <v>552</v>
      </c>
      <c r="B2017" s="132">
        <v>3017083</v>
      </c>
      <c r="C2017" s="132">
        <v>2712247.92</v>
      </c>
      <c r="D2017" s="309">
        <v>89.896364137148396</v>
      </c>
      <c r="E2017" s="132">
        <v>126591.6</v>
      </c>
    </row>
    <row r="2018" spans="1:5">
      <c r="A2018" s="314" t="s">
        <v>553</v>
      </c>
      <c r="B2018" s="132">
        <v>856547</v>
      </c>
      <c r="C2018" s="132">
        <v>750691.92</v>
      </c>
      <c r="D2018" s="309">
        <v>87.6416495533812</v>
      </c>
      <c r="E2018" s="132">
        <v>-191676.3</v>
      </c>
    </row>
    <row r="2019" spans="1:5">
      <c r="A2019" s="317" t="s">
        <v>616</v>
      </c>
      <c r="B2019" s="132">
        <v>856547</v>
      </c>
      <c r="C2019" s="132">
        <v>750691.92</v>
      </c>
      <c r="D2019" s="309">
        <v>87.6416495533812</v>
      </c>
      <c r="E2019" s="132">
        <v>-191676.3</v>
      </c>
    </row>
    <row r="2020" spans="1:5" ht="26">
      <c r="A2020" s="318" t="s">
        <v>617</v>
      </c>
      <c r="B2020" s="132">
        <v>856547</v>
      </c>
      <c r="C2020" s="132">
        <v>750691.92</v>
      </c>
      <c r="D2020" s="309">
        <v>87.6416495533812</v>
      </c>
      <c r="E2020" s="132">
        <v>-191676.3</v>
      </c>
    </row>
    <row r="2021" spans="1:5" ht="39">
      <c r="A2021" s="324" t="s">
        <v>618</v>
      </c>
      <c r="B2021" s="132">
        <v>781572</v>
      </c>
      <c r="C2021" s="132">
        <v>695297.71</v>
      </c>
      <c r="D2021" s="309">
        <v>88.961440532670096</v>
      </c>
      <c r="E2021" s="132">
        <v>-173429.51</v>
      </c>
    </row>
    <row r="2022" spans="1:5" ht="26">
      <c r="A2022" s="324" t="s">
        <v>620</v>
      </c>
      <c r="B2022" s="132">
        <v>74975</v>
      </c>
      <c r="C2022" s="132">
        <v>55394.21</v>
      </c>
      <c r="D2022" s="309">
        <v>73.883574524841606</v>
      </c>
      <c r="E2022" s="132">
        <v>-18246.79</v>
      </c>
    </row>
    <row r="2023" spans="1:5" ht="26">
      <c r="A2023" s="314" t="s">
        <v>561</v>
      </c>
      <c r="B2023" s="132">
        <v>2160536</v>
      </c>
      <c r="C2023" s="132">
        <v>1961556</v>
      </c>
      <c r="D2023" s="309">
        <v>90.790248345780896</v>
      </c>
      <c r="E2023" s="132">
        <v>318267.90000000002</v>
      </c>
    </row>
    <row r="2024" spans="1:5" ht="39">
      <c r="A2024" s="317" t="s">
        <v>562</v>
      </c>
      <c r="B2024" s="132">
        <v>2160536</v>
      </c>
      <c r="C2024" s="132">
        <v>1961556</v>
      </c>
      <c r="D2024" s="309">
        <v>90.790248345780896</v>
      </c>
      <c r="E2024" s="132">
        <v>318267.90000000002</v>
      </c>
    </row>
    <row r="2025" spans="1:5" ht="65">
      <c r="A2025" s="318" t="s">
        <v>564</v>
      </c>
      <c r="B2025" s="132">
        <v>407208</v>
      </c>
      <c r="C2025" s="132">
        <v>407208</v>
      </c>
      <c r="D2025" s="309">
        <v>100</v>
      </c>
      <c r="E2025" s="132">
        <v>164738</v>
      </c>
    </row>
    <row r="2026" spans="1:5" ht="104">
      <c r="A2026" s="318" t="s">
        <v>565</v>
      </c>
      <c r="B2026" s="132">
        <v>1746123</v>
      </c>
      <c r="C2026" s="132">
        <v>1547144.16</v>
      </c>
      <c r="D2026" s="309">
        <v>88.604534732089306</v>
      </c>
      <c r="E2026" s="132">
        <v>153529.9</v>
      </c>
    </row>
    <row r="2027" spans="1:5" ht="104">
      <c r="A2027" s="318" t="s">
        <v>566</v>
      </c>
      <c r="B2027" s="132">
        <v>7205</v>
      </c>
      <c r="C2027" s="132">
        <v>7203.84</v>
      </c>
      <c r="D2027" s="309">
        <v>99.983900069396299</v>
      </c>
      <c r="E2027" s="132">
        <v>0</v>
      </c>
    </row>
    <row r="2028" spans="1:5">
      <c r="A2028" s="313" t="s">
        <v>567</v>
      </c>
      <c r="B2028" s="132">
        <v>116527404</v>
      </c>
      <c r="C2028" s="132">
        <v>108662070.45999999</v>
      </c>
      <c r="D2028" s="309">
        <v>93.250228469862805</v>
      </c>
      <c r="E2028" s="132">
        <v>-2387072.54</v>
      </c>
    </row>
    <row r="2029" spans="1:5" ht="26">
      <c r="A2029" s="314" t="s">
        <v>568</v>
      </c>
      <c r="B2029" s="132">
        <v>116527404</v>
      </c>
      <c r="C2029" s="132">
        <v>108662070.45999999</v>
      </c>
      <c r="D2029" s="309">
        <v>93.250228469862805</v>
      </c>
      <c r="E2029" s="132">
        <v>-2387072.54</v>
      </c>
    </row>
    <row r="2030" spans="1:5">
      <c r="A2030" s="310" t="s">
        <v>570</v>
      </c>
      <c r="B2030" s="311">
        <v>145128520</v>
      </c>
      <c r="C2030" s="311">
        <v>123464192.27</v>
      </c>
      <c r="D2030" s="312">
        <v>85.072315400170794</v>
      </c>
      <c r="E2030" s="311">
        <v>21920572.32</v>
      </c>
    </row>
    <row r="2031" spans="1:5">
      <c r="A2031" s="313" t="s">
        <v>571</v>
      </c>
      <c r="B2031" s="132">
        <v>130645340</v>
      </c>
      <c r="C2031" s="132">
        <v>111023187.75</v>
      </c>
      <c r="D2031" s="309">
        <v>84.980595366049798</v>
      </c>
      <c r="E2031" s="132">
        <v>15212809.619999999</v>
      </c>
    </row>
    <row r="2032" spans="1:5">
      <c r="A2032" s="314" t="s">
        <v>572</v>
      </c>
      <c r="B2032" s="132">
        <v>48276667</v>
      </c>
      <c r="C2032" s="132">
        <v>41859446.990000002</v>
      </c>
      <c r="D2032" s="309">
        <v>86.707408757112404</v>
      </c>
      <c r="E2032" s="132">
        <v>6083391.3899999997</v>
      </c>
    </row>
    <row r="2033" spans="1:5">
      <c r="A2033" s="317" t="s">
        <v>573</v>
      </c>
      <c r="B2033" s="132">
        <v>30980046</v>
      </c>
      <c r="C2033" s="132">
        <v>29178373.960000001</v>
      </c>
      <c r="D2033" s="309">
        <v>94.184411346581001</v>
      </c>
      <c r="E2033" s="132">
        <v>2828865.44</v>
      </c>
    </row>
    <row r="2034" spans="1:5">
      <c r="A2034" s="317" t="s">
        <v>574</v>
      </c>
      <c r="B2034" s="132">
        <v>17296621</v>
      </c>
      <c r="C2034" s="132">
        <v>12681073.029999999</v>
      </c>
      <c r="D2034" s="309">
        <v>73.315319969143104</v>
      </c>
      <c r="E2034" s="132">
        <v>3254525.95</v>
      </c>
    </row>
    <row r="2035" spans="1:5" ht="26">
      <c r="A2035" s="314" t="s">
        <v>576</v>
      </c>
      <c r="B2035" s="132">
        <v>22133733</v>
      </c>
      <c r="C2035" s="132">
        <v>20865307.789999999</v>
      </c>
      <c r="D2035" s="309">
        <v>94.269266688994605</v>
      </c>
      <c r="E2035" s="132">
        <v>2654218.85</v>
      </c>
    </row>
    <row r="2036" spans="1:5">
      <c r="A2036" s="317" t="s">
        <v>577</v>
      </c>
      <c r="B2036" s="132">
        <v>21244719</v>
      </c>
      <c r="C2036" s="132">
        <v>19976293.789999999</v>
      </c>
      <c r="D2036" s="309">
        <v>94.029456402788895</v>
      </c>
      <c r="E2036" s="132">
        <v>2646388.0099999998</v>
      </c>
    </row>
    <row r="2037" spans="1:5">
      <c r="A2037" s="317" t="s">
        <v>578</v>
      </c>
      <c r="B2037" s="132">
        <v>889014</v>
      </c>
      <c r="C2037" s="132">
        <v>889014</v>
      </c>
      <c r="D2037" s="309">
        <v>100</v>
      </c>
      <c r="E2037" s="132">
        <v>7830.84</v>
      </c>
    </row>
    <row r="2038" spans="1:5" ht="26">
      <c r="A2038" s="314" t="s">
        <v>579</v>
      </c>
      <c r="B2038" s="132">
        <v>9858579</v>
      </c>
      <c r="C2038" s="132">
        <v>3468431.22</v>
      </c>
      <c r="D2038" s="309">
        <v>35.181857547624297</v>
      </c>
      <c r="E2038" s="132">
        <v>31144.35</v>
      </c>
    </row>
    <row r="2039" spans="1:5">
      <c r="A2039" s="317" t="s">
        <v>580</v>
      </c>
      <c r="B2039" s="132">
        <v>511411</v>
      </c>
      <c r="C2039" s="132">
        <v>511410.08</v>
      </c>
      <c r="D2039" s="309">
        <v>99.999820105551095</v>
      </c>
      <c r="E2039" s="132">
        <v>0</v>
      </c>
    </row>
    <row r="2040" spans="1:5">
      <c r="A2040" s="317" t="s">
        <v>581</v>
      </c>
      <c r="B2040" s="132">
        <v>9347168</v>
      </c>
      <c r="C2040" s="132">
        <v>2957021.14</v>
      </c>
      <c r="D2040" s="309">
        <v>31.635476542199701</v>
      </c>
      <c r="E2040" s="132">
        <v>31144.35</v>
      </c>
    </row>
    <row r="2041" spans="1:5" ht="26">
      <c r="A2041" s="314" t="s">
        <v>582</v>
      </c>
      <c r="B2041" s="132">
        <v>50376361</v>
      </c>
      <c r="C2041" s="132">
        <v>44830001.75</v>
      </c>
      <c r="D2041" s="309">
        <v>88.990155025290505</v>
      </c>
      <c r="E2041" s="132">
        <v>6444055.0300000003</v>
      </c>
    </row>
    <row r="2042" spans="1:5" ht="26">
      <c r="A2042" s="317" t="s">
        <v>583</v>
      </c>
      <c r="B2042" s="132">
        <v>439816</v>
      </c>
      <c r="C2042" s="132">
        <v>424917.92</v>
      </c>
      <c r="D2042" s="309">
        <v>96.612656201684302</v>
      </c>
      <c r="E2042" s="132">
        <v>114931.36</v>
      </c>
    </row>
    <row r="2043" spans="1:5" ht="26">
      <c r="A2043" s="318" t="s">
        <v>584</v>
      </c>
      <c r="B2043" s="132">
        <v>7666</v>
      </c>
      <c r="C2043" s="132">
        <v>2250</v>
      </c>
      <c r="D2043" s="309">
        <v>29.350378293764699</v>
      </c>
      <c r="E2043" s="132">
        <v>0</v>
      </c>
    </row>
    <row r="2044" spans="1:5" ht="26">
      <c r="A2044" s="318" t="s">
        <v>613</v>
      </c>
      <c r="B2044" s="132">
        <v>432150</v>
      </c>
      <c r="C2044" s="132">
        <v>422667.92</v>
      </c>
      <c r="D2044" s="309">
        <v>97.805835936596097</v>
      </c>
      <c r="E2044" s="132">
        <v>114931.36</v>
      </c>
    </row>
    <row r="2045" spans="1:5" ht="39">
      <c r="A2045" s="324" t="s">
        <v>614</v>
      </c>
      <c r="B2045" s="132">
        <v>415668</v>
      </c>
      <c r="C2045" s="132">
        <v>414836.56</v>
      </c>
      <c r="D2045" s="309">
        <v>99.799974980032104</v>
      </c>
      <c r="E2045" s="132">
        <v>107100</v>
      </c>
    </row>
    <row r="2046" spans="1:5" ht="39">
      <c r="A2046" s="324" t="s">
        <v>627</v>
      </c>
      <c r="B2046" s="132">
        <v>16482</v>
      </c>
      <c r="C2046" s="132">
        <v>7831.36</v>
      </c>
      <c r="D2046" s="309">
        <v>47.514622011891802</v>
      </c>
      <c r="E2046" s="132">
        <v>7831.36</v>
      </c>
    </row>
    <row r="2047" spans="1:5" ht="52">
      <c r="A2047" s="317" t="s">
        <v>585</v>
      </c>
      <c r="B2047" s="132">
        <v>17061627</v>
      </c>
      <c r="C2047" s="132">
        <v>12145883.57</v>
      </c>
      <c r="D2047" s="309">
        <v>71.188307949763498</v>
      </c>
      <c r="E2047" s="132">
        <v>930854.61</v>
      </c>
    </row>
    <row r="2048" spans="1:5" ht="52">
      <c r="A2048" s="318" t="s">
        <v>586</v>
      </c>
      <c r="B2048" s="132">
        <v>8211964</v>
      </c>
      <c r="C2048" s="132">
        <v>4591219.2300000004</v>
      </c>
      <c r="D2048" s="309">
        <v>55.908905957210699</v>
      </c>
      <c r="E2048" s="132">
        <v>350614.36</v>
      </c>
    </row>
    <row r="2049" spans="1:5" ht="78">
      <c r="A2049" s="318" t="s">
        <v>587</v>
      </c>
      <c r="B2049" s="132">
        <v>8849663</v>
      </c>
      <c r="C2049" s="132">
        <v>7554664.3399999999</v>
      </c>
      <c r="D2049" s="309">
        <v>85.366689556427204</v>
      </c>
      <c r="E2049" s="132">
        <v>580240.25</v>
      </c>
    </row>
    <row r="2050" spans="1:5" ht="26">
      <c r="A2050" s="317" t="s">
        <v>588</v>
      </c>
      <c r="B2050" s="132">
        <v>32583393</v>
      </c>
      <c r="C2050" s="132">
        <v>32004803.300000001</v>
      </c>
      <c r="D2050" s="309">
        <v>98.224280387251298</v>
      </c>
      <c r="E2050" s="132">
        <v>5393901.0599999996</v>
      </c>
    </row>
    <row r="2051" spans="1:5" ht="26">
      <c r="A2051" s="318" t="s">
        <v>589</v>
      </c>
      <c r="B2051" s="132">
        <v>27597107</v>
      </c>
      <c r="C2051" s="132">
        <v>27322235.07</v>
      </c>
      <c r="D2051" s="309">
        <v>99.003982808777707</v>
      </c>
      <c r="E2051" s="132">
        <v>5347988.9000000004</v>
      </c>
    </row>
    <row r="2052" spans="1:5" ht="52">
      <c r="A2052" s="318" t="s">
        <v>590</v>
      </c>
      <c r="B2052" s="132">
        <v>4986286</v>
      </c>
      <c r="C2052" s="132">
        <v>4682568.2300000004</v>
      </c>
      <c r="D2052" s="309">
        <v>93.908938035243096</v>
      </c>
      <c r="E2052" s="132">
        <v>45912.160000000003</v>
      </c>
    </row>
    <row r="2053" spans="1:5" ht="26">
      <c r="A2053" s="317" t="s">
        <v>628</v>
      </c>
      <c r="B2053" s="132">
        <v>291525</v>
      </c>
      <c r="C2053" s="132">
        <v>254396.96</v>
      </c>
      <c r="D2053" s="309">
        <v>87.264200325872594</v>
      </c>
      <c r="E2053" s="132">
        <v>4368</v>
      </c>
    </row>
    <row r="2054" spans="1:5">
      <c r="A2054" s="313" t="s">
        <v>591</v>
      </c>
      <c r="B2054" s="132">
        <v>14483180</v>
      </c>
      <c r="C2054" s="132">
        <v>12441004.52</v>
      </c>
      <c r="D2054" s="309">
        <v>85.899674795176196</v>
      </c>
      <c r="E2054" s="132">
        <v>6707762.7000000002</v>
      </c>
    </row>
    <row r="2055" spans="1:5">
      <c r="A2055" s="314" t="s">
        <v>592</v>
      </c>
      <c r="B2055" s="132">
        <v>12299651</v>
      </c>
      <c r="C2055" s="132">
        <v>11280638.84</v>
      </c>
      <c r="D2055" s="309">
        <v>91.715113217440106</v>
      </c>
      <c r="E2055" s="132">
        <v>6424926.9900000002</v>
      </c>
    </row>
    <row r="2056" spans="1:5">
      <c r="A2056" s="314" t="s">
        <v>593</v>
      </c>
      <c r="B2056" s="132">
        <v>2183529</v>
      </c>
      <c r="C2056" s="132">
        <v>1160365.68</v>
      </c>
      <c r="D2056" s="309">
        <v>53.141757219620203</v>
      </c>
      <c r="E2056" s="132">
        <v>282835.71000000002</v>
      </c>
    </row>
    <row r="2057" spans="1:5" ht="52">
      <c r="A2057" s="317" t="s">
        <v>596</v>
      </c>
      <c r="B2057" s="132">
        <v>1364449</v>
      </c>
      <c r="C2057" s="132">
        <v>641285.68000000005</v>
      </c>
      <c r="D2057" s="309">
        <v>46.999607900331902</v>
      </c>
      <c r="E2057" s="132">
        <v>282835.71000000002</v>
      </c>
    </row>
    <row r="2058" spans="1:5" ht="52">
      <c r="A2058" s="318" t="s">
        <v>597</v>
      </c>
      <c r="B2058" s="132">
        <v>1021122</v>
      </c>
      <c r="C2058" s="132">
        <v>297958.71000000002</v>
      </c>
      <c r="D2058" s="309">
        <v>29.179540740479599</v>
      </c>
      <c r="E2058" s="132">
        <v>279658.71000000002</v>
      </c>
    </row>
    <row r="2059" spans="1:5" ht="78">
      <c r="A2059" s="318" t="s">
        <v>598</v>
      </c>
      <c r="B2059" s="132">
        <v>343327</v>
      </c>
      <c r="C2059" s="132">
        <v>343326.97</v>
      </c>
      <c r="D2059" s="309">
        <v>99.999991261974699</v>
      </c>
      <c r="E2059" s="132">
        <v>3177</v>
      </c>
    </row>
    <row r="2060" spans="1:5" ht="26">
      <c r="A2060" s="317" t="s">
        <v>599</v>
      </c>
      <c r="B2060" s="132">
        <v>819080</v>
      </c>
      <c r="C2060" s="132">
        <v>519080</v>
      </c>
      <c r="D2060" s="309">
        <v>63.373541046051699</v>
      </c>
      <c r="E2060" s="132">
        <v>0</v>
      </c>
    </row>
    <row r="2061" spans="1:5" ht="26">
      <c r="A2061" s="318" t="s">
        <v>600</v>
      </c>
      <c r="B2061" s="132">
        <v>539000</v>
      </c>
      <c r="C2061" s="132">
        <v>239000</v>
      </c>
      <c r="D2061" s="309">
        <v>44.341372912801504</v>
      </c>
      <c r="E2061" s="132">
        <v>0</v>
      </c>
    </row>
    <row r="2062" spans="1:5" ht="52">
      <c r="A2062" s="318" t="s">
        <v>601</v>
      </c>
      <c r="B2062" s="132">
        <v>280080</v>
      </c>
      <c r="C2062" s="132">
        <v>280080</v>
      </c>
      <c r="D2062" s="309">
        <v>100</v>
      </c>
      <c r="E2062" s="132">
        <v>0</v>
      </c>
    </row>
    <row r="2063" spans="1:5">
      <c r="A2063" s="308" t="s">
        <v>198</v>
      </c>
      <c r="B2063" s="132">
        <v>-12807757</v>
      </c>
      <c r="C2063" s="132">
        <v>-931319.54</v>
      </c>
      <c r="D2063" s="309">
        <v>7.2715272471206296</v>
      </c>
      <c r="E2063" s="132">
        <v>-22235082.23</v>
      </c>
    </row>
    <row r="2064" spans="1:5">
      <c r="A2064" s="308" t="s">
        <v>602</v>
      </c>
      <c r="B2064" s="132">
        <v>12807757</v>
      </c>
      <c r="C2064" s="132">
        <v>931319.54</v>
      </c>
      <c r="D2064" s="309">
        <v>7.2715272471206296</v>
      </c>
      <c r="E2064" s="132">
        <v>22235082.23</v>
      </c>
    </row>
    <row r="2065" spans="1:5">
      <c r="A2065" s="313" t="s">
        <v>605</v>
      </c>
      <c r="B2065" s="132">
        <v>12807757</v>
      </c>
      <c r="C2065" s="132">
        <v>931319.54</v>
      </c>
      <c r="D2065" s="309">
        <v>7.2715272471206296</v>
      </c>
      <c r="E2065" s="132">
        <v>22235082.23</v>
      </c>
    </row>
    <row r="2066" spans="1:5" ht="39">
      <c r="A2066" s="314" t="s">
        <v>606</v>
      </c>
      <c r="B2066" s="132">
        <v>163606</v>
      </c>
      <c r="C2066" s="132">
        <v>-163605.24</v>
      </c>
      <c r="D2066" s="309">
        <v>-99.999535469359301</v>
      </c>
      <c r="E2066" s="132">
        <v>0</v>
      </c>
    </row>
    <row r="2067" spans="1:5" ht="39">
      <c r="A2067" s="314" t="s">
        <v>607</v>
      </c>
      <c r="B2067" s="132">
        <v>12644151</v>
      </c>
      <c r="C2067" s="132">
        <v>-12808881.51</v>
      </c>
      <c r="D2067" s="309">
        <v>-101.30281985718101</v>
      </c>
      <c r="E2067" s="132">
        <v>-3294.96</v>
      </c>
    </row>
    <row r="2068" spans="1:5">
      <c r="A2068" s="308"/>
      <c r="B2068" s="132"/>
      <c r="C2068" s="132"/>
      <c r="D2068" s="309"/>
      <c r="E2068" s="132"/>
    </row>
    <row r="2069" spans="1:5">
      <c r="A2069" s="310" t="s">
        <v>610</v>
      </c>
      <c r="B2069" s="311"/>
      <c r="C2069" s="311"/>
      <c r="D2069" s="312"/>
      <c r="E2069" s="311"/>
    </row>
    <row r="2070" spans="1:5">
      <c r="A2070" s="310" t="s">
        <v>546</v>
      </c>
      <c r="B2070" s="311">
        <v>81127926</v>
      </c>
      <c r="C2070" s="311">
        <v>78945383.219999999</v>
      </c>
      <c r="D2070" s="312">
        <v>97.3097515398089</v>
      </c>
      <c r="E2070" s="311">
        <v>3181424.68</v>
      </c>
    </row>
    <row r="2071" spans="1:5" ht="26">
      <c r="A2071" s="313" t="s">
        <v>548</v>
      </c>
      <c r="B2071" s="132">
        <v>575004</v>
      </c>
      <c r="C2071" s="132">
        <v>744919.22</v>
      </c>
      <c r="D2071" s="309">
        <v>129.55026747639999</v>
      </c>
      <c r="E2071" s="132">
        <v>73621.11</v>
      </c>
    </row>
    <row r="2072" spans="1:5">
      <c r="A2072" s="313" t="s">
        <v>552</v>
      </c>
      <c r="B2072" s="132">
        <v>519264</v>
      </c>
      <c r="C2072" s="132">
        <v>477254.67</v>
      </c>
      <c r="D2072" s="309">
        <v>91.909831992974702</v>
      </c>
      <c r="E2072" s="132">
        <v>-60008.76</v>
      </c>
    </row>
    <row r="2073" spans="1:5">
      <c r="A2073" s="314" t="s">
        <v>553</v>
      </c>
      <c r="B2073" s="132">
        <v>519264</v>
      </c>
      <c r="C2073" s="132">
        <v>477254.67</v>
      </c>
      <c r="D2073" s="309">
        <v>91.909831992974702</v>
      </c>
      <c r="E2073" s="132">
        <v>-42008.76</v>
      </c>
    </row>
    <row r="2074" spans="1:5">
      <c r="A2074" s="317" t="s">
        <v>616</v>
      </c>
      <c r="B2074" s="132">
        <v>519264</v>
      </c>
      <c r="C2074" s="132">
        <v>477254.67</v>
      </c>
      <c r="D2074" s="309">
        <v>91.909831992974702</v>
      </c>
      <c r="E2074" s="132">
        <v>-42008.76</v>
      </c>
    </row>
    <row r="2075" spans="1:5" ht="26">
      <c r="A2075" s="318" t="s">
        <v>617</v>
      </c>
      <c r="B2075" s="132">
        <v>519264</v>
      </c>
      <c r="C2075" s="132">
        <v>477254.67</v>
      </c>
      <c r="D2075" s="309">
        <v>91.909831992974702</v>
      </c>
      <c r="E2075" s="132">
        <v>-42008.76</v>
      </c>
    </row>
    <row r="2076" spans="1:5" ht="39">
      <c r="A2076" s="324" t="s">
        <v>618</v>
      </c>
      <c r="B2076" s="132">
        <v>519264</v>
      </c>
      <c r="C2076" s="132">
        <v>477254.67</v>
      </c>
      <c r="D2076" s="309">
        <v>91.909831992974702</v>
      </c>
      <c r="E2076" s="132">
        <v>-42008.76</v>
      </c>
    </row>
    <row r="2077" spans="1:5" ht="26">
      <c r="A2077" s="314" t="s">
        <v>561</v>
      </c>
      <c r="B2077" s="132">
        <v>0</v>
      </c>
      <c r="C2077" s="132">
        <v>0</v>
      </c>
      <c r="D2077" s="309">
        <v>0</v>
      </c>
      <c r="E2077" s="132">
        <v>-18000</v>
      </c>
    </row>
    <row r="2078" spans="1:5" ht="39">
      <c r="A2078" s="317" t="s">
        <v>562</v>
      </c>
      <c r="B2078" s="132">
        <v>0</v>
      </c>
      <c r="C2078" s="132">
        <v>0</v>
      </c>
      <c r="D2078" s="309">
        <v>0</v>
      </c>
      <c r="E2078" s="132">
        <v>-18000</v>
      </c>
    </row>
    <row r="2079" spans="1:5" ht="104">
      <c r="A2079" s="318" t="s">
        <v>565</v>
      </c>
      <c r="B2079" s="132">
        <v>0</v>
      </c>
      <c r="C2079" s="132">
        <v>0</v>
      </c>
      <c r="D2079" s="309">
        <v>0</v>
      </c>
      <c r="E2079" s="132">
        <v>-18000</v>
      </c>
    </row>
    <row r="2080" spans="1:5">
      <c r="A2080" s="313" t="s">
        <v>567</v>
      </c>
      <c r="B2080" s="132">
        <v>80033658</v>
      </c>
      <c r="C2080" s="132">
        <v>77723209.329999998</v>
      </c>
      <c r="D2080" s="309">
        <v>97.113153730896599</v>
      </c>
      <c r="E2080" s="132">
        <v>3167812.33</v>
      </c>
    </row>
    <row r="2081" spans="1:5" ht="26">
      <c r="A2081" s="314" t="s">
        <v>568</v>
      </c>
      <c r="B2081" s="132">
        <v>80033658</v>
      </c>
      <c r="C2081" s="132">
        <v>77723209.329999998</v>
      </c>
      <c r="D2081" s="309">
        <v>97.113153730896599</v>
      </c>
      <c r="E2081" s="132">
        <v>3167812.33</v>
      </c>
    </row>
    <row r="2082" spans="1:5">
      <c r="A2082" s="310" t="s">
        <v>570</v>
      </c>
      <c r="B2082" s="311">
        <v>81291532</v>
      </c>
      <c r="C2082" s="311">
        <v>78913240.459999993</v>
      </c>
      <c r="D2082" s="312">
        <v>97.074367426117604</v>
      </c>
      <c r="E2082" s="311">
        <v>13870019.359999999</v>
      </c>
    </row>
    <row r="2083" spans="1:5">
      <c r="A2083" s="313" t="s">
        <v>571</v>
      </c>
      <c r="B2083" s="132">
        <v>74346874</v>
      </c>
      <c r="C2083" s="132">
        <v>72286871.280000001</v>
      </c>
      <c r="D2083" s="309">
        <v>97.229200625166797</v>
      </c>
      <c r="E2083" s="132">
        <v>11052299.130000001</v>
      </c>
    </row>
    <row r="2084" spans="1:5">
      <c r="A2084" s="314" t="s">
        <v>572</v>
      </c>
      <c r="B2084" s="132">
        <v>33252812</v>
      </c>
      <c r="C2084" s="132">
        <v>32073044.280000001</v>
      </c>
      <c r="D2084" s="309">
        <v>96.452126454749106</v>
      </c>
      <c r="E2084" s="132">
        <v>4816549.57</v>
      </c>
    </row>
    <row r="2085" spans="1:5">
      <c r="A2085" s="317" t="s">
        <v>573</v>
      </c>
      <c r="B2085" s="132">
        <v>21597323</v>
      </c>
      <c r="C2085" s="132">
        <v>21427334.719999999</v>
      </c>
      <c r="D2085" s="309">
        <v>99.212919675276396</v>
      </c>
      <c r="E2085" s="132">
        <v>2033837.25</v>
      </c>
    </row>
    <row r="2086" spans="1:5">
      <c r="A2086" s="317" t="s">
        <v>574</v>
      </c>
      <c r="B2086" s="132">
        <v>11655489</v>
      </c>
      <c r="C2086" s="132">
        <v>10645709.560000001</v>
      </c>
      <c r="D2086" s="309">
        <v>91.336447230999894</v>
      </c>
      <c r="E2086" s="132">
        <v>2782712.32</v>
      </c>
    </row>
    <row r="2087" spans="1:5" ht="26">
      <c r="A2087" s="314" t="s">
        <v>576</v>
      </c>
      <c r="B2087" s="132">
        <v>7039727</v>
      </c>
      <c r="C2087" s="132">
        <v>6762924.5599999996</v>
      </c>
      <c r="D2087" s="309">
        <v>96.067994682180199</v>
      </c>
      <c r="E2087" s="132">
        <v>731099.06</v>
      </c>
    </row>
    <row r="2088" spans="1:5">
      <c r="A2088" s="317" t="s">
        <v>577</v>
      </c>
      <c r="B2088" s="132">
        <v>6150713</v>
      </c>
      <c r="C2088" s="132">
        <v>5873910.5599999996</v>
      </c>
      <c r="D2088" s="309">
        <v>95.499669062757405</v>
      </c>
      <c r="E2088" s="132">
        <v>723268.22</v>
      </c>
    </row>
    <row r="2089" spans="1:5">
      <c r="A2089" s="317" t="s">
        <v>578</v>
      </c>
      <c r="B2089" s="132">
        <v>889014</v>
      </c>
      <c r="C2089" s="132">
        <v>889014</v>
      </c>
      <c r="D2089" s="309">
        <v>100</v>
      </c>
      <c r="E2089" s="132">
        <v>7830.84</v>
      </c>
    </row>
    <row r="2090" spans="1:5" ht="26">
      <c r="A2090" s="314" t="s">
        <v>579</v>
      </c>
      <c r="B2090" s="132">
        <v>1149681</v>
      </c>
      <c r="C2090" s="132">
        <v>1130256.28</v>
      </c>
      <c r="D2090" s="309">
        <v>98.310425239696897</v>
      </c>
      <c r="E2090" s="132">
        <v>3048.44</v>
      </c>
    </row>
    <row r="2091" spans="1:5">
      <c r="A2091" s="317" t="s">
        <v>581</v>
      </c>
      <c r="B2091" s="132">
        <v>1149681</v>
      </c>
      <c r="C2091" s="132">
        <v>1130256.28</v>
      </c>
      <c r="D2091" s="309">
        <v>98.310425239696897</v>
      </c>
      <c r="E2091" s="132">
        <v>3048.44</v>
      </c>
    </row>
    <row r="2092" spans="1:5" ht="26">
      <c r="A2092" s="314" t="s">
        <v>582</v>
      </c>
      <c r="B2092" s="132">
        <v>32904654</v>
      </c>
      <c r="C2092" s="132">
        <v>32320646.16</v>
      </c>
      <c r="D2092" s="309">
        <v>98.225151250640707</v>
      </c>
      <c r="E2092" s="132">
        <v>5501602.0599999996</v>
      </c>
    </row>
    <row r="2093" spans="1:5" ht="26">
      <c r="A2093" s="317" t="s">
        <v>583</v>
      </c>
      <c r="B2093" s="132">
        <v>321261</v>
      </c>
      <c r="C2093" s="132">
        <v>315842.86</v>
      </c>
      <c r="D2093" s="309">
        <v>98.313477203893399</v>
      </c>
      <c r="E2093" s="132">
        <v>107701</v>
      </c>
    </row>
    <row r="2094" spans="1:5" ht="26">
      <c r="A2094" s="318" t="s">
        <v>584</v>
      </c>
      <c r="B2094" s="132">
        <v>7666</v>
      </c>
      <c r="C2094" s="132">
        <v>2250</v>
      </c>
      <c r="D2094" s="309">
        <v>29.350378293764699</v>
      </c>
      <c r="E2094" s="132">
        <v>0</v>
      </c>
    </row>
    <row r="2095" spans="1:5" ht="26">
      <c r="A2095" s="318" t="s">
        <v>613</v>
      </c>
      <c r="B2095" s="132">
        <v>313595</v>
      </c>
      <c r="C2095" s="132">
        <v>313592.86</v>
      </c>
      <c r="D2095" s="309">
        <v>99.999317591160604</v>
      </c>
      <c r="E2095" s="132">
        <v>107701</v>
      </c>
    </row>
    <row r="2096" spans="1:5" ht="39">
      <c r="A2096" s="324" t="s">
        <v>614</v>
      </c>
      <c r="B2096" s="132">
        <v>313595</v>
      </c>
      <c r="C2096" s="132">
        <v>313592.86</v>
      </c>
      <c r="D2096" s="309">
        <v>99.999317591160604</v>
      </c>
      <c r="E2096" s="132">
        <v>107701</v>
      </c>
    </row>
    <row r="2097" spans="1:5" ht="26">
      <c r="A2097" s="317" t="s">
        <v>588</v>
      </c>
      <c r="B2097" s="132">
        <v>32583393</v>
      </c>
      <c r="C2097" s="132">
        <v>32004803.300000001</v>
      </c>
      <c r="D2097" s="309">
        <v>98.224280387251298</v>
      </c>
      <c r="E2097" s="132">
        <v>5393901.0599999996</v>
      </c>
    </row>
    <row r="2098" spans="1:5" ht="26">
      <c r="A2098" s="318" t="s">
        <v>589</v>
      </c>
      <c r="B2098" s="132">
        <v>27597107</v>
      </c>
      <c r="C2098" s="132">
        <v>27322235.07</v>
      </c>
      <c r="D2098" s="309">
        <v>99.003982808777707</v>
      </c>
      <c r="E2098" s="132">
        <v>5347988.9000000004</v>
      </c>
    </row>
    <row r="2099" spans="1:5" ht="52">
      <c r="A2099" s="318" t="s">
        <v>590</v>
      </c>
      <c r="B2099" s="132">
        <v>4986286</v>
      </c>
      <c r="C2099" s="132">
        <v>4682568.2300000004</v>
      </c>
      <c r="D2099" s="309">
        <v>93.908938035243096</v>
      </c>
      <c r="E2099" s="132">
        <v>45912.160000000003</v>
      </c>
    </row>
    <row r="2100" spans="1:5">
      <c r="A2100" s="313" t="s">
        <v>591</v>
      </c>
      <c r="B2100" s="132">
        <v>6944658</v>
      </c>
      <c r="C2100" s="132">
        <v>6626369.1799999997</v>
      </c>
      <c r="D2100" s="309">
        <v>95.416781935121904</v>
      </c>
      <c r="E2100" s="132">
        <v>2817720.23</v>
      </c>
    </row>
    <row r="2101" spans="1:5">
      <c r="A2101" s="314" t="s">
        <v>592</v>
      </c>
      <c r="B2101" s="132">
        <v>6125578</v>
      </c>
      <c r="C2101" s="132">
        <v>6107289.1799999997</v>
      </c>
      <c r="D2101" s="309">
        <v>99.7014351951767</v>
      </c>
      <c r="E2101" s="132">
        <v>2817720.23</v>
      </c>
    </row>
    <row r="2102" spans="1:5">
      <c r="A2102" s="314" t="s">
        <v>593</v>
      </c>
      <c r="B2102" s="132">
        <v>819080</v>
      </c>
      <c r="C2102" s="132">
        <v>519080</v>
      </c>
      <c r="D2102" s="309">
        <v>63.373541046051699</v>
      </c>
      <c r="E2102" s="132">
        <v>0</v>
      </c>
    </row>
    <row r="2103" spans="1:5" ht="26">
      <c r="A2103" s="317" t="s">
        <v>599</v>
      </c>
      <c r="B2103" s="132">
        <v>819080</v>
      </c>
      <c r="C2103" s="132">
        <v>519080</v>
      </c>
      <c r="D2103" s="309">
        <v>63.373541046051699</v>
      </c>
      <c r="E2103" s="132">
        <v>0</v>
      </c>
    </row>
    <row r="2104" spans="1:5" ht="26">
      <c r="A2104" s="318" t="s">
        <v>600</v>
      </c>
      <c r="B2104" s="132">
        <v>539000</v>
      </c>
      <c r="C2104" s="132">
        <v>239000</v>
      </c>
      <c r="D2104" s="309">
        <v>44.341372912801504</v>
      </c>
      <c r="E2104" s="132">
        <v>0</v>
      </c>
    </row>
    <row r="2105" spans="1:5" ht="52">
      <c r="A2105" s="318" t="s">
        <v>601</v>
      </c>
      <c r="B2105" s="132">
        <v>280080</v>
      </c>
      <c r="C2105" s="132">
        <v>280080</v>
      </c>
      <c r="D2105" s="309">
        <v>100</v>
      </c>
      <c r="E2105" s="132">
        <v>0</v>
      </c>
    </row>
    <row r="2106" spans="1:5">
      <c r="A2106" s="308" t="s">
        <v>198</v>
      </c>
      <c r="B2106" s="132">
        <v>-163606</v>
      </c>
      <c r="C2106" s="132">
        <v>32142.76</v>
      </c>
      <c r="D2106" s="309">
        <v>-19.646443284476099</v>
      </c>
      <c r="E2106" s="132">
        <v>-10688594.68</v>
      </c>
    </row>
    <row r="2107" spans="1:5">
      <c r="A2107" s="308" t="s">
        <v>602</v>
      </c>
      <c r="B2107" s="132">
        <v>163606</v>
      </c>
      <c r="C2107" s="132">
        <v>-32142.76</v>
      </c>
      <c r="D2107" s="309">
        <v>-19.646443284476099</v>
      </c>
      <c r="E2107" s="132">
        <v>10688594.68</v>
      </c>
    </row>
    <row r="2108" spans="1:5">
      <c r="A2108" s="313" t="s">
        <v>605</v>
      </c>
      <c r="B2108" s="132">
        <v>163606</v>
      </c>
      <c r="C2108" s="132">
        <v>-32142.76</v>
      </c>
      <c r="D2108" s="309">
        <v>-19.646443284476099</v>
      </c>
      <c r="E2108" s="132">
        <v>10688594.68</v>
      </c>
    </row>
    <row r="2109" spans="1:5" ht="39">
      <c r="A2109" s="314" t="s">
        <v>606</v>
      </c>
      <c r="B2109" s="132">
        <v>163606</v>
      </c>
      <c r="C2109" s="132">
        <v>-163605.24</v>
      </c>
      <c r="D2109" s="309">
        <v>-99.999535469359301</v>
      </c>
      <c r="E2109" s="132">
        <v>0</v>
      </c>
    </row>
    <row r="2110" spans="1:5">
      <c r="A2110" s="308"/>
      <c r="B2110" s="132"/>
      <c r="C2110" s="132"/>
      <c r="D2110" s="309"/>
      <c r="E2110" s="132"/>
    </row>
    <row r="2111" spans="1:5" ht="26">
      <c r="A2111" s="310" t="s">
        <v>611</v>
      </c>
      <c r="B2111" s="311"/>
      <c r="C2111" s="311"/>
      <c r="D2111" s="312"/>
      <c r="E2111" s="311"/>
    </row>
    <row r="2112" spans="1:5">
      <c r="A2112" s="310" t="s">
        <v>546</v>
      </c>
      <c r="B2112" s="311">
        <v>51192837</v>
      </c>
      <c r="C2112" s="311">
        <v>43587489.509999998</v>
      </c>
      <c r="D2112" s="312">
        <v>85.143727256217502</v>
      </c>
      <c r="E2112" s="311">
        <v>-3495934.59</v>
      </c>
    </row>
    <row r="2113" spans="1:5" ht="26">
      <c r="A2113" s="313" t="s">
        <v>549</v>
      </c>
      <c r="B2113" s="132">
        <v>12201272</v>
      </c>
      <c r="C2113" s="132">
        <v>10413635.130000001</v>
      </c>
      <c r="D2113" s="309">
        <v>85.348766341738795</v>
      </c>
      <c r="E2113" s="132">
        <v>1872349.92</v>
      </c>
    </row>
    <row r="2114" spans="1:5">
      <c r="A2114" s="314" t="s">
        <v>550</v>
      </c>
      <c r="B2114" s="132">
        <v>11909747</v>
      </c>
      <c r="C2114" s="132">
        <v>10159238.17</v>
      </c>
      <c r="D2114" s="309">
        <v>85.301880636087404</v>
      </c>
      <c r="E2114" s="132">
        <v>1867981.92</v>
      </c>
    </row>
    <row r="2115" spans="1:5" ht="26">
      <c r="A2115" s="314" t="s">
        <v>551</v>
      </c>
      <c r="B2115" s="132">
        <v>291525</v>
      </c>
      <c r="C2115" s="132">
        <v>254396.96</v>
      </c>
      <c r="D2115" s="309">
        <v>87.264200325872594</v>
      </c>
      <c r="E2115" s="132">
        <v>4368</v>
      </c>
    </row>
    <row r="2116" spans="1:5">
      <c r="A2116" s="313" t="s">
        <v>552</v>
      </c>
      <c r="B2116" s="132">
        <v>2497819</v>
      </c>
      <c r="C2116" s="132">
        <v>2234993.25</v>
      </c>
      <c r="D2116" s="309">
        <v>89.477790424366205</v>
      </c>
      <c r="E2116" s="132">
        <v>186600.36</v>
      </c>
    </row>
    <row r="2117" spans="1:5">
      <c r="A2117" s="314" t="s">
        <v>553</v>
      </c>
      <c r="B2117" s="132">
        <v>337283</v>
      </c>
      <c r="C2117" s="132">
        <v>273437.25</v>
      </c>
      <c r="D2117" s="309">
        <v>81.070569818223902</v>
      </c>
      <c r="E2117" s="132">
        <v>-149667.54</v>
      </c>
    </row>
    <row r="2118" spans="1:5">
      <c r="A2118" s="317" t="s">
        <v>616</v>
      </c>
      <c r="B2118" s="132">
        <v>337283</v>
      </c>
      <c r="C2118" s="132">
        <v>273437.25</v>
      </c>
      <c r="D2118" s="309">
        <v>81.070569818223902</v>
      </c>
      <c r="E2118" s="132">
        <v>-149667.54</v>
      </c>
    </row>
    <row r="2119" spans="1:5" ht="26">
      <c r="A2119" s="318" t="s">
        <v>617</v>
      </c>
      <c r="B2119" s="132">
        <v>337283</v>
      </c>
      <c r="C2119" s="132">
        <v>273437.25</v>
      </c>
      <c r="D2119" s="309">
        <v>81.070569818223902</v>
      </c>
      <c r="E2119" s="132">
        <v>-149667.54</v>
      </c>
    </row>
    <row r="2120" spans="1:5" ht="39">
      <c r="A2120" s="324" t="s">
        <v>618</v>
      </c>
      <c r="B2120" s="132">
        <v>262308</v>
      </c>
      <c r="C2120" s="132">
        <v>218043.04</v>
      </c>
      <c r="D2120" s="309">
        <v>83.124815102856203</v>
      </c>
      <c r="E2120" s="132">
        <v>-131420.75</v>
      </c>
    </row>
    <row r="2121" spans="1:5" ht="26">
      <c r="A2121" s="324" t="s">
        <v>620</v>
      </c>
      <c r="B2121" s="132">
        <v>74975</v>
      </c>
      <c r="C2121" s="132">
        <v>55394.21</v>
      </c>
      <c r="D2121" s="309">
        <v>73.883574524841606</v>
      </c>
      <c r="E2121" s="132">
        <v>-18246.79</v>
      </c>
    </row>
    <row r="2122" spans="1:5" ht="26">
      <c r="A2122" s="314" t="s">
        <v>561</v>
      </c>
      <c r="B2122" s="132">
        <v>2160536</v>
      </c>
      <c r="C2122" s="132">
        <v>1961556</v>
      </c>
      <c r="D2122" s="309">
        <v>90.790248345780896</v>
      </c>
      <c r="E2122" s="132">
        <v>336267.9</v>
      </c>
    </row>
    <row r="2123" spans="1:5" ht="39">
      <c r="A2123" s="317" t="s">
        <v>562</v>
      </c>
      <c r="B2123" s="132">
        <v>2160536</v>
      </c>
      <c r="C2123" s="132">
        <v>1961556</v>
      </c>
      <c r="D2123" s="309">
        <v>90.790248345780896</v>
      </c>
      <c r="E2123" s="132">
        <v>336267.9</v>
      </c>
    </row>
    <row r="2124" spans="1:5" ht="65">
      <c r="A2124" s="318" t="s">
        <v>564</v>
      </c>
      <c r="B2124" s="132">
        <v>407208</v>
      </c>
      <c r="C2124" s="132">
        <v>407208</v>
      </c>
      <c r="D2124" s="309">
        <v>100</v>
      </c>
      <c r="E2124" s="132">
        <v>164738</v>
      </c>
    </row>
    <row r="2125" spans="1:5" ht="104">
      <c r="A2125" s="318" t="s">
        <v>565</v>
      </c>
      <c r="B2125" s="132">
        <v>1746123</v>
      </c>
      <c r="C2125" s="132">
        <v>1547144.16</v>
      </c>
      <c r="D2125" s="309">
        <v>88.604534732089306</v>
      </c>
      <c r="E2125" s="132">
        <v>171529.9</v>
      </c>
    </row>
    <row r="2126" spans="1:5" ht="104">
      <c r="A2126" s="318" t="s">
        <v>566</v>
      </c>
      <c r="B2126" s="132">
        <v>7205</v>
      </c>
      <c r="C2126" s="132">
        <v>7203.84</v>
      </c>
      <c r="D2126" s="309">
        <v>99.983900069396299</v>
      </c>
      <c r="E2126" s="132">
        <v>0</v>
      </c>
    </row>
    <row r="2127" spans="1:5">
      <c r="A2127" s="313" t="s">
        <v>567</v>
      </c>
      <c r="B2127" s="132">
        <v>36493746</v>
      </c>
      <c r="C2127" s="132">
        <v>30938861.129999999</v>
      </c>
      <c r="D2127" s="309">
        <v>84.778529258136402</v>
      </c>
      <c r="E2127" s="132">
        <v>-5554884.8700000001</v>
      </c>
    </row>
    <row r="2128" spans="1:5" ht="26">
      <c r="A2128" s="314" t="s">
        <v>568</v>
      </c>
      <c r="B2128" s="132">
        <v>36493746</v>
      </c>
      <c r="C2128" s="132">
        <v>30938861.129999999</v>
      </c>
      <c r="D2128" s="309">
        <v>84.778529258136402</v>
      </c>
      <c r="E2128" s="132">
        <v>-5554884.8700000001</v>
      </c>
    </row>
    <row r="2129" spans="1:5">
      <c r="A2129" s="310" t="s">
        <v>570</v>
      </c>
      <c r="B2129" s="311">
        <v>63836988</v>
      </c>
      <c r="C2129" s="311">
        <v>44550951.810000002</v>
      </c>
      <c r="D2129" s="312">
        <v>69.788618175406398</v>
      </c>
      <c r="E2129" s="311">
        <v>8050552.96</v>
      </c>
    </row>
    <row r="2130" spans="1:5">
      <c r="A2130" s="313" t="s">
        <v>571</v>
      </c>
      <c r="B2130" s="132">
        <v>56298466</v>
      </c>
      <c r="C2130" s="132">
        <v>38736316.469999999</v>
      </c>
      <c r="D2130" s="309">
        <v>68.805278761947093</v>
      </c>
      <c r="E2130" s="132">
        <v>4160510.49</v>
      </c>
    </row>
    <row r="2131" spans="1:5">
      <c r="A2131" s="314" t="s">
        <v>572</v>
      </c>
      <c r="B2131" s="132">
        <v>15023855</v>
      </c>
      <c r="C2131" s="132">
        <v>9786402.7100000009</v>
      </c>
      <c r="D2131" s="309">
        <v>65.139091864238594</v>
      </c>
      <c r="E2131" s="132">
        <v>1266841.82</v>
      </c>
    </row>
    <row r="2132" spans="1:5">
      <c r="A2132" s="317" t="s">
        <v>573</v>
      </c>
      <c r="B2132" s="132">
        <v>9382723</v>
      </c>
      <c r="C2132" s="132">
        <v>7751039.2400000002</v>
      </c>
      <c r="D2132" s="309">
        <v>82.609699124657098</v>
      </c>
      <c r="E2132" s="132">
        <v>795028.19</v>
      </c>
    </row>
    <row r="2133" spans="1:5">
      <c r="A2133" s="317" t="s">
        <v>574</v>
      </c>
      <c r="B2133" s="132">
        <v>5641132</v>
      </c>
      <c r="C2133" s="132">
        <v>2035363.47</v>
      </c>
      <c r="D2133" s="309">
        <v>36.080763045431297</v>
      </c>
      <c r="E2133" s="132">
        <v>471813.63</v>
      </c>
    </row>
    <row r="2134" spans="1:5" ht="26">
      <c r="A2134" s="314" t="s">
        <v>576</v>
      </c>
      <c r="B2134" s="132">
        <v>15094006</v>
      </c>
      <c r="C2134" s="132">
        <v>14102383.23</v>
      </c>
      <c r="D2134" s="309">
        <v>93.430353943148006</v>
      </c>
      <c r="E2134" s="132">
        <v>1923119.79</v>
      </c>
    </row>
    <row r="2135" spans="1:5">
      <c r="A2135" s="317" t="s">
        <v>577</v>
      </c>
      <c r="B2135" s="132">
        <v>15094006</v>
      </c>
      <c r="C2135" s="132">
        <v>14102383.23</v>
      </c>
      <c r="D2135" s="309">
        <v>93.430353943148006</v>
      </c>
      <c r="E2135" s="132">
        <v>1923119.79</v>
      </c>
    </row>
    <row r="2136" spans="1:5" ht="26">
      <c r="A2136" s="314" t="s">
        <v>579</v>
      </c>
      <c r="B2136" s="132">
        <v>8708898</v>
      </c>
      <c r="C2136" s="132">
        <v>2338174.94</v>
      </c>
      <c r="D2136" s="309">
        <v>26.8481148820436</v>
      </c>
      <c r="E2136" s="132">
        <v>28095.91</v>
      </c>
    </row>
    <row r="2137" spans="1:5">
      <c r="A2137" s="317" t="s">
        <v>580</v>
      </c>
      <c r="B2137" s="132">
        <v>511411</v>
      </c>
      <c r="C2137" s="132">
        <v>511410.08</v>
      </c>
      <c r="D2137" s="309">
        <v>99.999820105551095</v>
      </c>
      <c r="E2137" s="132">
        <v>0</v>
      </c>
    </row>
    <row r="2138" spans="1:5">
      <c r="A2138" s="317" t="s">
        <v>581</v>
      </c>
      <c r="B2138" s="132">
        <v>8197487</v>
      </c>
      <c r="C2138" s="132">
        <v>1826764.86</v>
      </c>
      <c r="D2138" s="309">
        <v>22.284449612423899</v>
      </c>
      <c r="E2138" s="132">
        <v>28095.91</v>
      </c>
    </row>
    <row r="2139" spans="1:5" ht="26">
      <c r="A2139" s="314" t="s">
        <v>582</v>
      </c>
      <c r="B2139" s="132">
        <v>17471707</v>
      </c>
      <c r="C2139" s="132">
        <v>12509355.59</v>
      </c>
      <c r="D2139" s="309">
        <v>71.597787153825294</v>
      </c>
      <c r="E2139" s="132">
        <v>942452.97</v>
      </c>
    </row>
    <row r="2140" spans="1:5" ht="26">
      <c r="A2140" s="317" t="s">
        <v>583</v>
      </c>
      <c r="B2140" s="132">
        <v>118555</v>
      </c>
      <c r="C2140" s="132">
        <v>109075.06</v>
      </c>
      <c r="D2140" s="309">
        <v>92.0037619670195</v>
      </c>
      <c r="E2140" s="132">
        <v>7230.36</v>
      </c>
    </row>
    <row r="2141" spans="1:5" ht="26">
      <c r="A2141" s="318" t="s">
        <v>613</v>
      </c>
      <c r="B2141" s="132">
        <v>118555</v>
      </c>
      <c r="C2141" s="132">
        <v>109075.06</v>
      </c>
      <c r="D2141" s="309">
        <v>92.0037619670195</v>
      </c>
      <c r="E2141" s="132">
        <v>7230.36</v>
      </c>
    </row>
    <row r="2142" spans="1:5" ht="39">
      <c r="A2142" s="324" t="s">
        <v>614</v>
      </c>
      <c r="B2142" s="132">
        <v>102073</v>
      </c>
      <c r="C2142" s="132">
        <v>101243.7</v>
      </c>
      <c r="D2142" s="309">
        <v>99.187542249174598</v>
      </c>
      <c r="E2142" s="132">
        <v>-601</v>
      </c>
    </row>
    <row r="2143" spans="1:5" ht="39">
      <c r="A2143" s="324" t="s">
        <v>627</v>
      </c>
      <c r="B2143" s="132">
        <v>16482</v>
      </c>
      <c r="C2143" s="132">
        <v>7831.36</v>
      </c>
      <c r="D2143" s="309">
        <v>47.514622011891802</v>
      </c>
      <c r="E2143" s="132">
        <v>7831.36</v>
      </c>
    </row>
    <row r="2144" spans="1:5" ht="52">
      <c r="A2144" s="317" t="s">
        <v>585</v>
      </c>
      <c r="B2144" s="132">
        <v>17061627</v>
      </c>
      <c r="C2144" s="132">
        <v>12145883.57</v>
      </c>
      <c r="D2144" s="309">
        <v>71.188307949763498</v>
      </c>
      <c r="E2144" s="132">
        <v>930854.61</v>
      </c>
    </row>
    <row r="2145" spans="1:5" ht="52">
      <c r="A2145" s="318" t="s">
        <v>586</v>
      </c>
      <c r="B2145" s="132">
        <v>8211964</v>
      </c>
      <c r="C2145" s="132">
        <v>4591219.2300000004</v>
      </c>
      <c r="D2145" s="309">
        <v>55.908905957210699</v>
      </c>
      <c r="E2145" s="132">
        <v>350614.36</v>
      </c>
    </row>
    <row r="2146" spans="1:5" ht="78">
      <c r="A2146" s="318" t="s">
        <v>587</v>
      </c>
      <c r="B2146" s="132">
        <v>8849663</v>
      </c>
      <c r="C2146" s="132">
        <v>7554664.3399999999</v>
      </c>
      <c r="D2146" s="309">
        <v>85.366689556427204</v>
      </c>
      <c r="E2146" s="132">
        <v>580240.25</v>
      </c>
    </row>
    <row r="2147" spans="1:5" ht="26">
      <c r="A2147" s="317" t="s">
        <v>628</v>
      </c>
      <c r="B2147" s="132">
        <v>291525</v>
      </c>
      <c r="C2147" s="132">
        <v>254396.96</v>
      </c>
      <c r="D2147" s="309">
        <v>87.264200325872594</v>
      </c>
      <c r="E2147" s="132">
        <v>4368</v>
      </c>
    </row>
    <row r="2148" spans="1:5">
      <c r="A2148" s="313" t="s">
        <v>591</v>
      </c>
      <c r="B2148" s="132">
        <v>7538522</v>
      </c>
      <c r="C2148" s="132">
        <v>5814635.3399999999</v>
      </c>
      <c r="D2148" s="309">
        <v>77.132299142988501</v>
      </c>
      <c r="E2148" s="132">
        <v>3890042.47</v>
      </c>
    </row>
    <row r="2149" spans="1:5">
      <c r="A2149" s="314" t="s">
        <v>592</v>
      </c>
      <c r="B2149" s="132">
        <v>6174073</v>
      </c>
      <c r="C2149" s="132">
        <v>5173349.66</v>
      </c>
      <c r="D2149" s="309">
        <v>83.7915207675711</v>
      </c>
      <c r="E2149" s="132">
        <v>3607206.76</v>
      </c>
    </row>
    <row r="2150" spans="1:5">
      <c r="A2150" s="314" t="s">
        <v>593</v>
      </c>
      <c r="B2150" s="132">
        <v>1364449</v>
      </c>
      <c r="C2150" s="132">
        <v>641285.68000000005</v>
      </c>
      <c r="D2150" s="309">
        <v>46.999607900331902</v>
      </c>
      <c r="E2150" s="132">
        <v>282835.71000000002</v>
      </c>
    </row>
    <row r="2151" spans="1:5" ht="52">
      <c r="A2151" s="317" t="s">
        <v>596</v>
      </c>
      <c r="B2151" s="132">
        <v>1364449</v>
      </c>
      <c r="C2151" s="132">
        <v>641285.68000000005</v>
      </c>
      <c r="D2151" s="309">
        <v>46.999607900331902</v>
      </c>
      <c r="E2151" s="132">
        <v>282835.71000000002</v>
      </c>
    </row>
    <row r="2152" spans="1:5" ht="52">
      <c r="A2152" s="318" t="s">
        <v>597</v>
      </c>
      <c r="B2152" s="132">
        <v>1021122</v>
      </c>
      <c r="C2152" s="132">
        <v>297958.71000000002</v>
      </c>
      <c r="D2152" s="309">
        <v>29.179540740479599</v>
      </c>
      <c r="E2152" s="132">
        <v>279658.71000000002</v>
      </c>
    </row>
    <row r="2153" spans="1:5" ht="78">
      <c r="A2153" s="318" t="s">
        <v>598</v>
      </c>
      <c r="B2153" s="132">
        <v>343327</v>
      </c>
      <c r="C2153" s="132">
        <v>343326.97</v>
      </c>
      <c r="D2153" s="309">
        <v>99.999991261974699</v>
      </c>
      <c r="E2153" s="132">
        <v>3177</v>
      </c>
    </row>
    <row r="2154" spans="1:5">
      <c r="A2154" s="308" t="s">
        <v>198</v>
      </c>
      <c r="B2154" s="132">
        <v>-12644151</v>
      </c>
      <c r="C2154" s="132">
        <v>-963462.3</v>
      </c>
      <c r="D2154" s="309">
        <v>7.6198259574723499</v>
      </c>
      <c r="E2154" s="132">
        <v>-11546487.550000001</v>
      </c>
    </row>
    <row r="2155" spans="1:5">
      <c r="A2155" s="308" t="s">
        <v>602</v>
      </c>
      <c r="B2155" s="132">
        <v>12644151</v>
      </c>
      <c r="C2155" s="132">
        <v>963462.3</v>
      </c>
      <c r="D2155" s="309">
        <v>7.6198259574723499</v>
      </c>
      <c r="E2155" s="132">
        <v>11546487.550000001</v>
      </c>
    </row>
    <row r="2156" spans="1:5">
      <c r="A2156" s="313" t="s">
        <v>605</v>
      </c>
      <c r="B2156" s="132">
        <v>12644151</v>
      </c>
      <c r="C2156" s="132">
        <v>963462.3</v>
      </c>
      <c r="D2156" s="309">
        <v>7.6198259574723499</v>
      </c>
      <c r="E2156" s="132">
        <v>11546487.550000001</v>
      </c>
    </row>
    <row r="2157" spans="1:5" ht="39">
      <c r="A2157" s="314" t="s">
        <v>607</v>
      </c>
      <c r="B2157" s="132">
        <v>12644151</v>
      </c>
      <c r="C2157" s="132">
        <v>-12808881.51</v>
      </c>
      <c r="D2157" s="309">
        <v>-101.30281985718101</v>
      </c>
      <c r="E2157" s="132">
        <v>-3294.96</v>
      </c>
    </row>
    <row r="2158" spans="1:5">
      <c r="A2158" s="308"/>
      <c r="B2158" s="132"/>
      <c r="C2158" s="132"/>
      <c r="D2158" s="309"/>
      <c r="E2158" s="132"/>
    </row>
    <row r="2159" spans="1:5">
      <c r="A2159" s="323" t="s">
        <v>644</v>
      </c>
      <c r="B2159" s="132"/>
      <c r="C2159" s="132"/>
      <c r="D2159" s="309"/>
      <c r="E2159" s="132"/>
    </row>
    <row r="2160" spans="1:5">
      <c r="A2160" s="310" t="s">
        <v>546</v>
      </c>
      <c r="B2160" s="311">
        <v>270008741</v>
      </c>
      <c r="C2160" s="311">
        <v>265499838.30000001</v>
      </c>
      <c r="D2160" s="312">
        <v>98.330090098823902</v>
      </c>
      <c r="E2160" s="311">
        <v>1511389.35</v>
      </c>
    </row>
    <row r="2161" spans="1:5" ht="26">
      <c r="A2161" s="313" t="s">
        <v>548</v>
      </c>
      <c r="B2161" s="132">
        <v>8066369</v>
      </c>
      <c r="C2161" s="132">
        <v>8047768.1699999999</v>
      </c>
      <c r="D2161" s="309">
        <v>99.769402689115793</v>
      </c>
      <c r="E2161" s="132">
        <v>737001.27</v>
      </c>
    </row>
    <row r="2162" spans="1:5" ht="26">
      <c r="A2162" s="313" t="s">
        <v>549</v>
      </c>
      <c r="B2162" s="132">
        <v>633252</v>
      </c>
      <c r="C2162" s="132">
        <v>581374.51</v>
      </c>
      <c r="D2162" s="309">
        <v>91.807765313019104</v>
      </c>
      <c r="E2162" s="132">
        <v>57373.62</v>
      </c>
    </row>
    <row r="2163" spans="1:5">
      <c r="A2163" s="314" t="s">
        <v>550</v>
      </c>
      <c r="B2163" s="132">
        <v>579089</v>
      </c>
      <c r="C2163" s="132">
        <v>527213.06999999995</v>
      </c>
      <c r="D2163" s="309">
        <v>91.041803591503196</v>
      </c>
      <c r="E2163" s="132">
        <v>25211.7</v>
      </c>
    </row>
    <row r="2164" spans="1:5" ht="26">
      <c r="A2164" s="314" t="s">
        <v>551</v>
      </c>
      <c r="B2164" s="132">
        <v>54163</v>
      </c>
      <c r="C2164" s="132">
        <v>54161.440000000002</v>
      </c>
      <c r="D2164" s="309">
        <v>99.997119805032995</v>
      </c>
      <c r="E2164" s="132">
        <v>32161.919999999998</v>
      </c>
    </row>
    <row r="2165" spans="1:5">
      <c r="A2165" s="313" t="s">
        <v>552</v>
      </c>
      <c r="B2165" s="132">
        <v>2097038</v>
      </c>
      <c r="C2165" s="132">
        <v>1947979.23</v>
      </c>
      <c r="D2165" s="309">
        <v>92.891937580530296</v>
      </c>
      <c r="E2165" s="132">
        <v>86514.07</v>
      </c>
    </row>
    <row r="2166" spans="1:5">
      <c r="A2166" s="314" t="s">
        <v>553</v>
      </c>
      <c r="B2166" s="132">
        <v>1788949</v>
      </c>
      <c r="C2166" s="132">
        <v>1657666.95</v>
      </c>
      <c r="D2166" s="309">
        <v>92.661498455238203</v>
      </c>
      <c r="E2166" s="132">
        <v>36351.72</v>
      </c>
    </row>
    <row r="2167" spans="1:5">
      <c r="A2167" s="317" t="s">
        <v>616</v>
      </c>
      <c r="B2167" s="132">
        <v>1746529</v>
      </c>
      <c r="C2167" s="132">
        <v>1615412.09</v>
      </c>
      <c r="D2167" s="309">
        <v>92.492714979253094</v>
      </c>
      <c r="E2167" s="132">
        <v>36351.72</v>
      </c>
    </row>
    <row r="2168" spans="1:5" ht="26">
      <c r="A2168" s="318" t="s">
        <v>617</v>
      </c>
      <c r="B2168" s="132">
        <v>1746529</v>
      </c>
      <c r="C2168" s="132">
        <v>1615412.09</v>
      </c>
      <c r="D2168" s="309">
        <v>92.492714979253094</v>
      </c>
      <c r="E2168" s="132">
        <v>36351.72</v>
      </c>
    </row>
    <row r="2169" spans="1:5" ht="39">
      <c r="A2169" s="324" t="s">
        <v>618</v>
      </c>
      <c r="B2169" s="132">
        <v>565971</v>
      </c>
      <c r="C2169" s="132">
        <v>558706.81000000006</v>
      </c>
      <c r="D2169" s="309">
        <v>98.716508443012103</v>
      </c>
      <c r="E2169" s="132">
        <v>31573.84</v>
      </c>
    </row>
    <row r="2170" spans="1:5" ht="26">
      <c r="A2170" s="324" t="s">
        <v>620</v>
      </c>
      <c r="B2170" s="132">
        <v>1080558</v>
      </c>
      <c r="C2170" s="132">
        <v>1056705.28</v>
      </c>
      <c r="D2170" s="309">
        <v>97.7925553278954</v>
      </c>
      <c r="E2170" s="132">
        <v>4777.88</v>
      </c>
    </row>
    <row r="2171" spans="1:5" ht="26">
      <c r="A2171" s="324" t="s">
        <v>622</v>
      </c>
      <c r="B2171" s="132">
        <v>100000</v>
      </c>
      <c r="C2171" s="132">
        <v>0</v>
      </c>
      <c r="D2171" s="309">
        <v>0</v>
      </c>
      <c r="E2171" s="132">
        <v>0</v>
      </c>
    </row>
    <row r="2172" spans="1:5" ht="26">
      <c r="A2172" s="317" t="s">
        <v>555</v>
      </c>
      <c r="B2172" s="132">
        <v>42420</v>
      </c>
      <c r="C2172" s="132">
        <v>42254.86</v>
      </c>
      <c r="D2172" s="309">
        <v>99.610702498821297</v>
      </c>
      <c r="E2172" s="132">
        <v>0</v>
      </c>
    </row>
    <row r="2173" spans="1:5">
      <c r="A2173" s="314" t="s">
        <v>556</v>
      </c>
      <c r="B2173" s="132">
        <v>145427</v>
      </c>
      <c r="C2173" s="132">
        <v>127650.48</v>
      </c>
      <c r="D2173" s="309">
        <v>87.776327642047207</v>
      </c>
      <c r="E2173" s="132">
        <v>50162.35</v>
      </c>
    </row>
    <row r="2174" spans="1:5" ht="26">
      <c r="A2174" s="317" t="s">
        <v>557</v>
      </c>
      <c r="B2174" s="132">
        <v>145427</v>
      </c>
      <c r="C2174" s="132">
        <v>127650.48</v>
      </c>
      <c r="D2174" s="309">
        <v>87.776327642047207</v>
      </c>
      <c r="E2174" s="132">
        <v>50162.35</v>
      </c>
    </row>
    <row r="2175" spans="1:5" ht="26">
      <c r="A2175" s="318" t="s">
        <v>558</v>
      </c>
      <c r="B2175" s="132">
        <v>108285</v>
      </c>
      <c r="C2175" s="132">
        <v>89641.64</v>
      </c>
      <c r="D2175" s="309">
        <v>82.783063212818007</v>
      </c>
      <c r="E2175" s="132">
        <v>12153.51</v>
      </c>
    </row>
    <row r="2176" spans="1:5" ht="39">
      <c r="A2176" s="318" t="s">
        <v>559</v>
      </c>
      <c r="B2176" s="132">
        <v>0</v>
      </c>
      <c r="C2176" s="132">
        <v>866.96</v>
      </c>
      <c r="D2176" s="309">
        <v>0</v>
      </c>
      <c r="E2176" s="132">
        <v>866.96</v>
      </c>
    </row>
    <row r="2177" spans="1:5" ht="65">
      <c r="A2177" s="318" t="s">
        <v>560</v>
      </c>
      <c r="B2177" s="132">
        <v>37142</v>
      </c>
      <c r="C2177" s="132">
        <v>37141.879999999997</v>
      </c>
      <c r="D2177" s="309">
        <v>99.999676915621095</v>
      </c>
      <c r="E2177" s="132">
        <v>37141.879999999997</v>
      </c>
    </row>
    <row r="2178" spans="1:5" ht="26">
      <c r="A2178" s="314" t="s">
        <v>561</v>
      </c>
      <c r="B2178" s="132">
        <v>162662</v>
      </c>
      <c r="C2178" s="132">
        <v>162661.79999999999</v>
      </c>
      <c r="D2178" s="309">
        <v>99.999877045652994</v>
      </c>
      <c r="E2178" s="132">
        <v>0</v>
      </c>
    </row>
    <row r="2179" spans="1:5" ht="39">
      <c r="A2179" s="317" t="s">
        <v>562</v>
      </c>
      <c r="B2179" s="132">
        <v>162662</v>
      </c>
      <c r="C2179" s="132">
        <v>162661.79999999999</v>
      </c>
      <c r="D2179" s="309">
        <v>99.999877045652994</v>
      </c>
      <c r="E2179" s="132">
        <v>0</v>
      </c>
    </row>
    <row r="2180" spans="1:5" ht="65">
      <c r="A2180" s="318" t="s">
        <v>563</v>
      </c>
      <c r="B2180" s="132">
        <v>57274</v>
      </c>
      <c r="C2180" s="132">
        <v>57273.8</v>
      </c>
      <c r="D2180" s="309">
        <v>99.999650801410795</v>
      </c>
      <c r="E2180" s="132">
        <v>0</v>
      </c>
    </row>
    <row r="2181" spans="1:5" ht="65">
      <c r="A2181" s="318" t="s">
        <v>564</v>
      </c>
      <c r="B2181" s="132">
        <v>105388</v>
      </c>
      <c r="C2181" s="132">
        <v>105388</v>
      </c>
      <c r="D2181" s="309">
        <v>100</v>
      </c>
      <c r="E2181" s="132">
        <v>0</v>
      </c>
    </row>
    <row r="2182" spans="1:5">
      <c r="A2182" s="313" t="s">
        <v>567</v>
      </c>
      <c r="B2182" s="132">
        <v>259212082</v>
      </c>
      <c r="C2182" s="132">
        <v>254922716.38999999</v>
      </c>
      <c r="D2182" s="309">
        <v>98.345229289890895</v>
      </c>
      <c r="E2182" s="132">
        <v>630500.39</v>
      </c>
    </row>
    <row r="2183" spans="1:5" ht="26">
      <c r="A2183" s="314" t="s">
        <v>568</v>
      </c>
      <c r="B2183" s="132">
        <v>259212082</v>
      </c>
      <c r="C2183" s="132">
        <v>254922716.38999999</v>
      </c>
      <c r="D2183" s="309">
        <v>98.345229289890895</v>
      </c>
      <c r="E2183" s="132">
        <v>630500.39</v>
      </c>
    </row>
    <row r="2184" spans="1:5">
      <c r="A2184" s="310" t="s">
        <v>570</v>
      </c>
      <c r="B2184" s="311">
        <v>272255439</v>
      </c>
      <c r="C2184" s="311">
        <v>266296152.55000001</v>
      </c>
      <c r="D2184" s="312">
        <v>97.811141451612997</v>
      </c>
      <c r="E2184" s="311">
        <v>30009327.25</v>
      </c>
    </row>
    <row r="2185" spans="1:5">
      <c r="A2185" s="313" t="s">
        <v>571</v>
      </c>
      <c r="B2185" s="132">
        <v>258927948</v>
      </c>
      <c r="C2185" s="132">
        <v>256915440.21000001</v>
      </c>
      <c r="D2185" s="309">
        <v>99.2227537407433</v>
      </c>
      <c r="E2185" s="132">
        <v>27605114.260000002</v>
      </c>
    </row>
    <row r="2186" spans="1:5">
      <c r="A2186" s="314" t="s">
        <v>572</v>
      </c>
      <c r="B2186" s="132">
        <v>106465004</v>
      </c>
      <c r="C2186" s="132">
        <v>104639575.94</v>
      </c>
      <c r="D2186" s="309">
        <v>98.285419629533806</v>
      </c>
      <c r="E2186" s="132">
        <v>17237075.620000001</v>
      </c>
    </row>
    <row r="2187" spans="1:5">
      <c r="A2187" s="317" t="s">
        <v>573</v>
      </c>
      <c r="B2187" s="132">
        <v>74145717</v>
      </c>
      <c r="C2187" s="132">
        <v>73569417.060000002</v>
      </c>
      <c r="D2187" s="309">
        <v>99.222746824337804</v>
      </c>
      <c r="E2187" s="132">
        <v>11970986.130000001</v>
      </c>
    </row>
    <row r="2188" spans="1:5">
      <c r="A2188" s="317" t="s">
        <v>574</v>
      </c>
      <c r="B2188" s="132">
        <v>32319287</v>
      </c>
      <c r="C2188" s="132">
        <v>31070158.879999999</v>
      </c>
      <c r="D2188" s="309">
        <v>96.135038127542899</v>
      </c>
      <c r="E2188" s="132">
        <v>5266089.49</v>
      </c>
    </row>
    <row r="2189" spans="1:5" ht="26">
      <c r="A2189" s="314" t="s">
        <v>576</v>
      </c>
      <c r="B2189" s="132">
        <v>86046293</v>
      </c>
      <c r="C2189" s="132">
        <v>86009800.510000005</v>
      </c>
      <c r="D2189" s="309">
        <v>99.957589701162405</v>
      </c>
      <c r="E2189" s="132">
        <v>6480688.1299999999</v>
      </c>
    </row>
    <row r="2190" spans="1:5">
      <c r="A2190" s="317" t="s">
        <v>577</v>
      </c>
      <c r="B2190" s="132">
        <v>84898228</v>
      </c>
      <c r="C2190" s="132">
        <v>84861740.790000007</v>
      </c>
      <c r="D2190" s="309">
        <v>99.957022412764601</v>
      </c>
      <c r="E2190" s="132">
        <v>6344315.3099999996</v>
      </c>
    </row>
    <row r="2191" spans="1:5">
      <c r="A2191" s="317" t="s">
        <v>578</v>
      </c>
      <c r="B2191" s="132">
        <v>1148065</v>
      </c>
      <c r="C2191" s="132">
        <v>1148059.72</v>
      </c>
      <c r="D2191" s="309">
        <v>99.999540095726303</v>
      </c>
      <c r="E2191" s="132">
        <v>136372.82</v>
      </c>
    </row>
    <row r="2192" spans="1:5" ht="26">
      <c r="A2192" s="314" t="s">
        <v>579</v>
      </c>
      <c r="B2192" s="132">
        <v>255119</v>
      </c>
      <c r="C2192" s="132">
        <v>248873.9</v>
      </c>
      <c r="D2192" s="309">
        <v>97.552083537486396</v>
      </c>
      <c r="E2192" s="132">
        <v>3758.69</v>
      </c>
    </row>
    <row r="2193" spans="1:5">
      <c r="A2193" s="317" t="s">
        <v>581</v>
      </c>
      <c r="B2193" s="132">
        <v>255119</v>
      </c>
      <c r="C2193" s="132">
        <v>248873.9</v>
      </c>
      <c r="D2193" s="309">
        <v>97.552083537486396</v>
      </c>
      <c r="E2193" s="132">
        <v>3758.69</v>
      </c>
    </row>
    <row r="2194" spans="1:5" ht="26">
      <c r="A2194" s="314" t="s">
        <v>582</v>
      </c>
      <c r="B2194" s="132">
        <v>66161532</v>
      </c>
      <c r="C2194" s="132">
        <v>66017189.859999999</v>
      </c>
      <c r="D2194" s="309">
        <v>99.781833739883794</v>
      </c>
      <c r="E2194" s="132">
        <v>3883591.82</v>
      </c>
    </row>
    <row r="2195" spans="1:5" ht="26">
      <c r="A2195" s="317" t="s">
        <v>583</v>
      </c>
      <c r="B2195" s="132">
        <v>6555035</v>
      </c>
      <c r="C2195" s="132">
        <v>6436074.1699999999</v>
      </c>
      <c r="D2195" s="309">
        <v>98.185199163696296</v>
      </c>
      <c r="E2195" s="132">
        <v>-12400.83</v>
      </c>
    </row>
    <row r="2196" spans="1:5" ht="26">
      <c r="A2196" s="318" t="s">
        <v>613</v>
      </c>
      <c r="B2196" s="132">
        <v>6555035</v>
      </c>
      <c r="C2196" s="132">
        <v>6436074.1699999999</v>
      </c>
      <c r="D2196" s="309">
        <v>98.185199163696296</v>
      </c>
      <c r="E2196" s="132">
        <v>-12400.83</v>
      </c>
    </row>
    <row r="2197" spans="1:5" ht="39">
      <c r="A2197" s="324" t="s">
        <v>614</v>
      </c>
      <c r="B2197" s="132">
        <v>6555035</v>
      </c>
      <c r="C2197" s="132">
        <v>6436074.1699999999</v>
      </c>
      <c r="D2197" s="309">
        <v>98.185199163696296</v>
      </c>
      <c r="E2197" s="132">
        <v>-12400.83</v>
      </c>
    </row>
    <row r="2198" spans="1:5" ht="52">
      <c r="A2198" s="317" t="s">
        <v>585</v>
      </c>
      <c r="B2198" s="132">
        <v>148554</v>
      </c>
      <c r="C2198" s="132">
        <v>139403.21</v>
      </c>
      <c r="D2198" s="309">
        <v>93.840091818463307</v>
      </c>
      <c r="E2198" s="132">
        <v>139403.21</v>
      </c>
    </row>
    <row r="2199" spans="1:5" ht="52">
      <c r="A2199" s="318" t="s">
        <v>586</v>
      </c>
      <c r="B2199" s="132">
        <v>148554</v>
      </c>
      <c r="C2199" s="132">
        <v>139403.21</v>
      </c>
      <c r="D2199" s="309">
        <v>93.840091818463307</v>
      </c>
      <c r="E2199" s="132">
        <v>139403.21</v>
      </c>
    </row>
    <row r="2200" spans="1:5" ht="26">
      <c r="A2200" s="317" t="s">
        <v>588</v>
      </c>
      <c r="B2200" s="132">
        <v>59403780</v>
      </c>
      <c r="C2200" s="132">
        <v>59387551.039999999</v>
      </c>
      <c r="D2200" s="309">
        <v>99.9726802570476</v>
      </c>
      <c r="E2200" s="132">
        <v>3724427.52</v>
      </c>
    </row>
    <row r="2201" spans="1:5" ht="26">
      <c r="A2201" s="318" t="s">
        <v>589</v>
      </c>
      <c r="B2201" s="132">
        <v>45897972</v>
      </c>
      <c r="C2201" s="132">
        <v>45885939.149999999</v>
      </c>
      <c r="D2201" s="309">
        <v>99.9737834821983</v>
      </c>
      <c r="E2201" s="132">
        <v>3578003.97</v>
      </c>
    </row>
    <row r="2202" spans="1:5" ht="52">
      <c r="A2202" s="318" t="s">
        <v>590</v>
      </c>
      <c r="B2202" s="132">
        <v>13505808</v>
      </c>
      <c r="C2202" s="132">
        <v>13501611.890000001</v>
      </c>
      <c r="D2202" s="309">
        <v>99.968931070247706</v>
      </c>
      <c r="E2202" s="132">
        <v>146423.54999999999</v>
      </c>
    </row>
    <row r="2203" spans="1:5" ht="26">
      <c r="A2203" s="317" t="s">
        <v>628</v>
      </c>
      <c r="B2203" s="132">
        <v>54163</v>
      </c>
      <c r="C2203" s="132">
        <v>54161.440000000002</v>
      </c>
      <c r="D2203" s="309">
        <v>99.997119805032995</v>
      </c>
      <c r="E2203" s="132">
        <v>32161.919999999998</v>
      </c>
    </row>
    <row r="2204" spans="1:5">
      <c r="A2204" s="313" t="s">
        <v>591</v>
      </c>
      <c r="B2204" s="132">
        <v>13327491</v>
      </c>
      <c r="C2204" s="132">
        <v>9380712.3399999999</v>
      </c>
      <c r="D2204" s="309">
        <v>70.386184016181303</v>
      </c>
      <c r="E2204" s="132">
        <v>2404212.9900000002</v>
      </c>
    </row>
    <row r="2205" spans="1:5">
      <c r="A2205" s="314" t="s">
        <v>592</v>
      </c>
      <c r="B2205" s="132">
        <v>13327491</v>
      </c>
      <c r="C2205" s="132">
        <v>9380712.3399999999</v>
      </c>
      <c r="D2205" s="309">
        <v>70.386184016181303</v>
      </c>
      <c r="E2205" s="132">
        <v>2404212.9900000002</v>
      </c>
    </row>
    <row r="2206" spans="1:5">
      <c r="A2206" s="308" t="s">
        <v>198</v>
      </c>
      <c r="B2206" s="132">
        <v>-2246698</v>
      </c>
      <c r="C2206" s="132">
        <v>-796314.25</v>
      </c>
      <c r="D2206" s="309">
        <v>35.443760131535299</v>
      </c>
      <c r="E2206" s="132">
        <v>-28497937.899999999</v>
      </c>
    </row>
    <row r="2207" spans="1:5">
      <c r="A2207" s="308" t="s">
        <v>602</v>
      </c>
      <c r="B2207" s="132">
        <v>2246698</v>
      </c>
      <c r="C2207" s="132">
        <v>796314.25</v>
      </c>
      <c r="D2207" s="309">
        <v>35.443760131535299</v>
      </c>
      <c r="E2207" s="132">
        <v>28497937.899999999</v>
      </c>
    </row>
    <row r="2208" spans="1:5">
      <c r="A2208" s="313" t="s">
        <v>605</v>
      </c>
      <c r="B2208" s="132">
        <v>2246698</v>
      </c>
      <c r="C2208" s="132">
        <v>796314.25</v>
      </c>
      <c r="D2208" s="309">
        <v>35.443760131535299</v>
      </c>
      <c r="E2208" s="132">
        <v>28497937.899999999</v>
      </c>
    </row>
    <row r="2209" spans="1:5" ht="39">
      <c r="A2209" s="314" t="s">
        <v>606</v>
      </c>
      <c r="B2209" s="132">
        <v>1579792</v>
      </c>
      <c r="C2209" s="132">
        <v>-1579778.6</v>
      </c>
      <c r="D2209" s="309">
        <v>-99.999151787070701</v>
      </c>
      <c r="E2209" s="132">
        <v>-60426.7</v>
      </c>
    </row>
    <row r="2210" spans="1:5" ht="39">
      <c r="A2210" s="314" t="s">
        <v>607</v>
      </c>
      <c r="B2210" s="132">
        <v>666906</v>
      </c>
      <c r="C2210" s="132">
        <v>-666895.34</v>
      </c>
      <c r="D2210" s="309">
        <v>-99.998401573834997</v>
      </c>
      <c r="E2210" s="132">
        <v>0</v>
      </c>
    </row>
    <row r="2211" spans="1:5">
      <c r="A2211" s="308"/>
      <c r="B2211" s="132"/>
      <c r="C2211" s="132"/>
      <c r="D2211" s="309"/>
      <c r="E2211" s="132"/>
    </row>
    <row r="2212" spans="1:5">
      <c r="A2212" s="310" t="s">
        <v>610</v>
      </c>
      <c r="B2212" s="311"/>
      <c r="C2212" s="311"/>
      <c r="D2212" s="312"/>
      <c r="E2212" s="311"/>
    </row>
    <row r="2213" spans="1:5">
      <c r="A2213" s="310" t="s">
        <v>546</v>
      </c>
      <c r="B2213" s="311">
        <v>256092957</v>
      </c>
      <c r="C2213" s="311">
        <v>255485909.87</v>
      </c>
      <c r="D2213" s="312">
        <v>99.762958287837606</v>
      </c>
      <c r="E2213" s="311">
        <v>3736068.57</v>
      </c>
    </row>
    <row r="2214" spans="1:5" ht="26">
      <c r="A2214" s="313" t="s">
        <v>548</v>
      </c>
      <c r="B2214" s="132">
        <v>8064838</v>
      </c>
      <c r="C2214" s="132">
        <v>8046237.4400000004</v>
      </c>
      <c r="D2214" s="309">
        <v>99.769362261213402</v>
      </c>
      <c r="E2214" s="132">
        <v>767862.46</v>
      </c>
    </row>
    <row r="2215" spans="1:5">
      <c r="A2215" s="313" t="s">
        <v>552</v>
      </c>
      <c r="B2215" s="132">
        <v>978846</v>
      </c>
      <c r="C2215" s="132">
        <v>853640.63</v>
      </c>
      <c r="D2215" s="309">
        <v>87.208879639902506</v>
      </c>
      <c r="E2215" s="132">
        <v>44594.31</v>
      </c>
    </row>
    <row r="2216" spans="1:5">
      <c r="A2216" s="314" t="s">
        <v>553</v>
      </c>
      <c r="B2216" s="132">
        <v>707899</v>
      </c>
      <c r="C2216" s="132">
        <v>600470.23</v>
      </c>
      <c r="D2216" s="309">
        <v>84.824280017347107</v>
      </c>
      <c r="E2216" s="132">
        <v>31573.84</v>
      </c>
    </row>
    <row r="2217" spans="1:5">
      <c r="A2217" s="317" t="s">
        <v>616</v>
      </c>
      <c r="B2217" s="132">
        <v>665479</v>
      </c>
      <c r="C2217" s="132">
        <v>558215.37</v>
      </c>
      <c r="D2217" s="309">
        <v>83.881740821273098</v>
      </c>
      <c r="E2217" s="132">
        <v>31573.84</v>
      </c>
    </row>
    <row r="2218" spans="1:5" ht="26">
      <c r="A2218" s="318" t="s">
        <v>617</v>
      </c>
      <c r="B2218" s="132">
        <v>665479</v>
      </c>
      <c r="C2218" s="132">
        <v>558215.37</v>
      </c>
      <c r="D2218" s="309">
        <v>83.881740821273098</v>
      </c>
      <c r="E2218" s="132">
        <v>31573.84</v>
      </c>
    </row>
    <row r="2219" spans="1:5" ht="39">
      <c r="A2219" s="324" t="s">
        <v>618</v>
      </c>
      <c r="B2219" s="132">
        <v>565479</v>
      </c>
      <c r="C2219" s="132">
        <v>558215.37</v>
      </c>
      <c r="D2219" s="309">
        <v>98.715490760930095</v>
      </c>
      <c r="E2219" s="132">
        <v>31573.84</v>
      </c>
    </row>
    <row r="2220" spans="1:5" ht="26">
      <c r="A2220" s="324" t="s">
        <v>622</v>
      </c>
      <c r="B2220" s="132">
        <v>100000</v>
      </c>
      <c r="C2220" s="132">
        <v>0</v>
      </c>
      <c r="D2220" s="309">
        <v>0</v>
      </c>
      <c r="E2220" s="132">
        <v>0</v>
      </c>
    </row>
    <row r="2221" spans="1:5" ht="26">
      <c r="A2221" s="317" t="s">
        <v>555</v>
      </c>
      <c r="B2221" s="132">
        <v>42420</v>
      </c>
      <c r="C2221" s="132">
        <v>42254.86</v>
      </c>
      <c r="D2221" s="309">
        <v>99.610702498821297</v>
      </c>
      <c r="E2221" s="132">
        <v>0</v>
      </c>
    </row>
    <row r="2222" spans="1:5">
      <c r="A2222" s="314" t="s">
        <v>556</v>
      </c>
      <c r="B2222" s="132">
        <v>108285</v>
      </c>
      <c r="C2222" s="132">
        <v>90508.6</v>
      </c>
      <c r="D2222" s="309">
        <v>83.583691185298093</v>
      </c>
      <c r="E2222" s="132">
        <v>13020.47</v>
      </c>
    </row>
    <row r="2223" spans="1:5" ht="26">
      <c r="A2223" s="317" t="s">
        <v>557</v>
      </c>
      <c r="B2223" s="132">
        <v>108285</v>
      </c>
      <c r="C2223" s="132">
        <v>90508.6</v>
      </c>
      <c r="D2223" s="309">
        <v>83.583691185298093</v>
      </c>
      <c r="E2223" s="132">
        <v>13020.47</v>
      </c>
    </row>
    <row r="2224" spans="1:5" ht="26">
      <c r="A2224" s="318" t="s">
        <v>558</v>
      </c>
      <c r="B2224" s="132">
        <v>108285</v>
      </c>
      <c r="C2224" s="132">
        <v>89641.64</v>
      </c>
      <c r="D2224" s="309">
        <v>82.783063212818007</v>
      </c>
      <c r="E2224" s="132">
        <v>12153.51</v>
      </c>
    </row>
    <row r="2225" spans="1:5" ht="39">
      <c r="A2225" s="318" t="s">
        <v>559</v>
      </c>
      <c r="B2225" s="132">
        <v>0</v>
      </c>
      <c r="C2225" s="132">
        <v>866.96</v>
      </c>
      <c r="D2225" s="309">
        <v>0</v>
      </c>
      <c r="E2225" s="132">
        <v>866.96</v>
      </c>
    </row>
    <row r="2226" spans="1:5" ht="26">
      <c r="A2226" s="314" t="s">
        <v>561</v>
      </c>
      <c r="B2226" s="132">
        <v>162662</v>
      </c>
      <c r="C2226" s="132">
        <v>162661.79999999999</v>
      </c>
      <c r="D2226" s="309">
        <v>99.999877045652994</v>
      </c>
      <c r="E2226" s="132">
        <v>0</v>
      </c>
    </row>
    <row r="2227" spans="1:5" ht="39">
      <c r="A2227" s="317" t="s">
        <v>562</v>
      </c>
      <c r="B2227" s="132">
        <v>162662</v>
      </c>
      <c r="C2227" s="132">
        <v>162661.79999999999</v>
      </c>
      <c r="D2227" s="309">
        <v>99.999877045652994</v>
      </c>
      <c r="E2227" s="132">
        <v>0</v>
      </c>
    </row>
    <row r="2228" spans="1:5" ht="65">
      <c r="A2228" s="318" t="s">
        <v>563</v>
      </c>
      <c r="B2228" s="132">
        <v>57274</v>
      </c>
      <c r="C2228" s="132">
        <v>57273.8</v>
      </c>
      <c r="D2228" s="309">
        <v>99.999650801410795</v>
      </c>
      <c r="E2228" s="132">
        <v>0</v>
      </c>
    </row>
    <row r="2229" spans="1:5" ht="65">
      <c r="A2229" s="318" t="s">
        <v>564</v>
      </c>
      <c r="B2229" s="132">
        <v>105388</v>
      </c>
      <c r="C2229" s="132">
        <v>105388</v>
      </c>
      <c r="D2229" s="309">
        <v>100</v>
      </c>
      <c r="E2229" s="132">
        <v>0</v>
      </c>
    </row>
    <row r="2230" spans="1:5">
      <c r="A2230" s="313" t="s">
        <v>567</v>
      </c>
      <c r="B2230" s="132">
        <v>247049273</v>
      </c>
      <c r="C2230" s="132">
        <v>246586031.80000001</v>
      </c>
      <c r="D2230" s="309">
        <v>99.812490360981599</v>
      </c>
      <c r="E2230" s="132">
        <v>2923611.8</v>
      </c>
    </row>
    <row r="2231" spans="1:5" ht="26">
      <c r="A2231" s="314" t="s">
        <v>568</v>
      </c>
      <c r="B2231" s="132">
        <v>247049273</v>
      </c>
      <c r="C2231" s="132">
        <v>246586031.80000001</v>
      </c>
      <c r="D2231" s="309">
        <v>99.812490360981599</v>
      </c>
      <c r="E2231" s="132">
        <v>2923611.8</v>
      </c>
    </row>
    <row r="2232" spans="1:5">
      <c r="A2232" s="310" t="s">
        <v>570</v>
      </c>
      <c r="B2232" s="311">
        <v>257669013</v>
      </c>
      <c r="C2232" s="311">
        <v>256395007.28</v>
      </c>
      <c r="D2232" s="312">
        <v>99.505565025003605</v>
      </c>
      <c r="E2232" s="311">
        <v>27006670.780000001</v>
      </c>
    </row>
    <row r="2233" spans="1:5">
      <c r="A2233" s="313" t="s">
        <v>571</v>
      </c>
      <c r="B2233" s="132">
        <v>251428161</v>
      </c>
      <c r="C2233" s="132">
        <v>250534954.47999999</v>
      </c>
      <c r="D2233" s="309">
        <v>99.644746826907706</v>
      </c>
      <c r="E2233" s="132">
        <v>25825526.600000001</v>
      </c>
    </row>
    <row r="2234" spans="1:5">
      <c r="A2234" s="314" t="s">
        <v>572</v>
      </c>
      <c r="B2234" s="132">
        <v>101771977</v>
      </c>
      <c r="C2234" s="132">
        <v>101024941.09999999</v>
      </c>
      <c r="D2234" s="309">
        <v>99.265970926358193</v>
      </c>
      <c r="E2234" s="132">
        <v>16065498.210000001</v>
      </c>
    </row>
    <row r="2235" spans="1:5">
      <c r="A2235" s="317" t="s">
        <v>573</v>
      </c>
      <c r="B2235" s="132">
        <v>72881587</v>
      </c>
      <c r="C2235" s="132">
        <v>72629943.840000004</v>
      </c>
      <c r="D2235" s="309">
        <v>99.654723270501805</v>
      </c>
      <c r="E2235" s="132">
        <v>11779622.59</v>
      </c>
    </row>
    <row r="2236" spans="1:5">
      <c r="A2236" s="317" t="s">
        <v>574</v>
      </c>
      <c r="B2236" s="132">
        <v>28890390</v>
      </c>
      <c r="C2236" s="132">
        <v>28394997.260000002</v>
      </c>
      <c r="D2236" s="309">
        <v>98.285268077031802</v>
      </c>
      <c r="E2236" s="132">
        <v>4285875.62</v>
      </c>
    </row>
    <row r="2237" spans="1:5" ht="26">
      <c r="A2237" s="314" t="s">
        <v>576</v>
      </c>
      <c r="B2237" s="132">
        <v>84482151</v>
      </c>
      <c r="C2237" s="132">
        <v>84452181.859999999</v>
      </c>
      <c r="D2237" s="309">
        <v>99.964526068944394</v>
      </c>
      <c r="E2237" s="132">
        <v>6123930.5999999996</v>
      </c>
    </row>
    <row r="2238" spans="1:5">
      <c r="A2238" s="317" t="s">
        <v>577</v>
      </c>
      <c r="B2238" s="132">
        <v>83334086</v>
      </c>
      <c r="C2238" s="132">
        <v>83304122.140000001</v>
      </c>
      <c r="D2238" s="309">
        <v>99.9640436927574</v>
      </c>
      <c r="E2238" s="132">
        <v>5987557.7800000003</v>
      </c>
    </row>
    <row r="2239" spans="1:5">
      <c r="A2239" s="317" t="s">
        <v>578</v>
      </c>
      <c r="B2239" s="132">
        <v>1148065</v>
      </c>
      <c r="C2239" s="132">
        <v>1148059.72</v>
      </c>
      <c r="D2239" s="309">
        <v>99.999540095726303</v>
      </c>
      <c r="E2239" s="132">
        <v>136372.82</v>
      </c>
    </row>
    <row r="2240" spans="1:5" ht="26">
      <c r="A2240" s="314" t="s">
        <v>579</v>
      </c>
      <c r="B2240" s="132">
        <v>216382</v>
      </c>
      <c r="C2240" s="132">
        <v>215926.9</v>
      </c>
      <c r="D2240" s="309">
        <v>99.789677514765501</v>
      </c>
      <c r="E2240" s="132">
        <v>2127.69</v>
      </c>
    </row>
    <row r="2241" spans="1:5">
      <c r="A2241" s="317" t="s">
        <v>581</v>
      </c>
      <c r="B2241" s="132">
        <v>216382</v>
      </c>
      <c r="C2241" s="132">
        <v>215926.9</v>
      </c>
      <c r="D2241" s="309">
        <v>99.789677514765501</v>
      </c>
      <c r="E2241" s="132">
        <v>2127.69</v>
      </c>
    </row>
    <row r="2242" spans="1:5" ht="26">
      <c r="A2242" s="314" t="s">
        <v>582</v>
      </c>
      <c r="B2242" s="132">
        <v>64957651</v>
      </c>
      <c r="C2242" s="132">
        <v>64841904.619999997</v>
      </c>
      <c r="D2242" s="309">
        <v>99.821812552920093</v>
      </c>
      <c r="E2242" s="132">
        <v>3633970.1</v>
      </c>
    </row>
    <row r="2243" spans="1:5" ht="26">
      <c r="A2243" s="317" t="s">
        <v>583</v>
      </c>
      <c r="B2243" s="132">
        <v>5608287</v>
      </c>
      <c r="C2243" s="132">
        <v>5508769.5800000001</v>
      </c>
      <c r="D2243" s="309">
        <v>98.225529114326704</v>
      </c>
      <c r="E2243" s="132">
        <v>-90457.42</v>
      </c>
    </row>
    <row r="2244" spans="1:5" ht="26">
      <c r="A2244" s="318" t="s">
        <v>613</v>
      </c>
      <c r="B2244" s="132">
        <v>5608287</v>
      </c>
      <c r="C2244" s="132">
        <v>5508769.5800000001</v>
      </c>
      <c r="D2244" s="309">
        <v>98.225529114326704</v>
      </c>
      <c r="E2244" s="132">
        <v>-90457.42</v>
      </c>
    </row>
    <row r="2245" spans="1:5" ht="39">
      <c r="A2245" s="324" t="s">
        <v>614</v>
      </c>
      <c r="B2245" s="132">
        <v>5608287</v>
      </c>
      <c r="C2245" s="132">
        <v>5508769.5800000001</v>
      </c>
      <c r="D2245" s="309">
        <v>98.225529114326704</v>
      </c>
      <c r="E2245" s="132">
        <v>-90457.42</v>
      </c>
    </row>
    <row r="2246" spans="1:5" ht="26">
      <c r="A2246" s="317" t="s">
        <v>588</v>
      </c>
      <c r="B2246" s="132">
        <v>59349364</v>
      </c>
      <c r="C2246" s="132">
        <v>59333135.039999999</v>
      </c>
      <c r="D2246" s="309">
        <v>99.9726552082344</v>
      </c>
      <c r="E2246" s="132">
        <v>3724427.52</v>
      </c>
    </row>
    <row r="2247" spans="1:5" ht="26">
      <c r="A2247" s="318" t="s">
        <v>589</v>
      </c>
      <c r="B2247" s="132">
        <v>45892119</v>
      </c>
      <c r="C2247" s="132">
        <v>45880086.149999999</v>
      </c>
      <c r="D2247" s="309">
        <v>99.973780138589802</v>
      </c>
      <c r="E2247" s="132">
        <v>3578003.97</v>
      </c>
    </row>
    <row r="2248" spans="1:5" ht="52">
      <c r="A2248" s="318" t="s">
        <v>590</v>
      </c>
      <c r="B2248" s="132">
        <v>13457245</v>
      </c>
      <c r="C2248" s="132">
        <v>13453048.890000001</v>
      </c>
      <c r="D2248" s="309">
        <v>99.968818952170395</v>
      </c>
      <c r="E2248" s="132">
        <v>146423.54999999999</v>
      </c>
    </row>
    <row r="2249" spans="1:5">
      <c r="A2249" s="313" t="s">
        <v>591</v>
      </c>
      <c r="B2249" s="132">
        <v>6240852</v>
      </c>
      <c r="C2249" s="132">
        <v>5860052.7999999998</v>
      </c>
      <c r="D2249" s="309">
        <v>93.898281837159402</v>
      </c>
      <c r="E2249" s="132">
        <v>1181144.18</v>
      </c>
    </row>
    <row r="2250" spans="1:5">
      <c r="A2250" s="314" t="s">
        <v>592</v>
      </c>
      <c r="B2250" s="132">
        <v>6240852</v>
      </c>
      <c r="C2250" s="132">
        <v>5860052.7999999998</v>
      </c>
      <c r="D2250" s="309">
        <v>93.898281837159402</v>
      </c>
      <c r="E2250" s="132">
        <v>1181144.18</v>
      </c>
    </row>
    <row r="2251" spans="1:5">
      <c r="A2251" s="308" t="s">
        <v>198</v>
      </c>
      <c r="B2251" s="132">
        <v>-1576056</v>
      </c>
      <c r="C2251" s="132">
        <v>-909097.41</v>
      </c>
      <c r="D2251" s="309">
        <v>57.681796205211</v>
      </c>
      <c r="E2251" s="132">
        <v>-23270602.210000001</v>
      </c>
    </row>
    <row r="2252" spans="1:5">
      <c r="A2252" s="308" t="s">
        <v>602</v>
      </c>
      <c r="B2252" s="132">
        <v>1576056</v>
      </c>
      <c r="C2252" s="132">
        <v>909097.41</v>
      </c>
      <c r="D2252" s="309">
        <v>57.681796205211</v>
      </c>
      <c r="E2252" s="132">
        <v>23270602.210000001</v>
      </c>
    </row>
    <row r="2253" spans="1:5">
      <c r="A2253" s="313" t="s">
        <v>605</v>
      </c>
      <c r="B2253" s="132">
        <v>1576056</v>
      </c>
      <c r="C2253" s="132">
        <v>909097.41</v>
      </c>
      <c r="D2253" s="309">
        <v>57.681796205211</v>
      </c>
      <c r="E2253" s="132">
        <v>23270602.210000001</v>
      </c>
    </row>
    <row r="2254" spans="1:5" ht="39">
      <c r="A2254" s="314" t="s">
        <v>606</v>
      </c>
      <c r="B2254" s="132">
        <v>1576056</v>
      </c>
      <c r="C2254" s="132">
        <v>-1576043.21</v>
      </c>
      <c r="D2254" s="309">
        <v>-99.999188480612403</v>
      </c>
      <c r="E2254" s="132">
        <v>-56691.31</v>
      </c>
    </row>
    <row r="2255" spans="1:5">
      <c r="A2255" s="308"/>
      <c r="B2255" s="132"/>
      <c r="C2255" s="132"/>
      <c r="D2255" s="309"/>
      <c r="E2255" s="132"/>
    </row>
    <row r="2256" spans="1:5" ht="26">
      <c r="A2256" s="310" t="s">
        <v>611</v>
      </c>
      <c r="B2256" s="311"/>
      <c r="C2256" s="311"/>
      <c r="D2256" s="312"/>
      <c r="E2256" s="311"/>
    </row>
    <row r="2257" spans="1:5">
      <c r="A2257" s="310" t="s">
        <v>546</v>
      </c>
      <c r="B2257" s="311">
        <v>13915784</v>
      </c>
      <c r="C2257" s="311">
        <v>10013928.43</v>
      </c>
      <c r="D2257" s="312">
        <v>71.960936085239595</v>
      </c>
      <c r="E2257" s="311">
        <v>-2224679.2200000002</v>
      </c>
    </row>
    <row r="2258" spans="1:5" ht="26">
      <c r="A2258" s="313" t="s">
        <v>548</v>
      </c>
      <c r="B2258" s="132">
        <v>1531</v>
      </c>
      <c r="C2258" s="132">
        <v>1530.73</v>
      </c>
      <c r="D2258" s="309">
        <v>99.982364467668205</v>
      </c>
      <c r="E2258" s="132">
        <v>-30861.19</v>
      </c>
    </row>
    <row r="2259" spans="1:5" ht="26">
      <c r="A2259" s="313" t="s">
        <v>549</v>
      </c>
      <c r="B2259" s="132">
        <v>633252</v>
      </c>
      <c r="C2259" s="132">
        <v>581374.51</v>
      </c>
      <c r="D2259" s="309">
        <v>91.807765313019104</v>
      </c>
      <c r="E2259" s="132">
        <v>57373.62</v>
      </c>
    </row>
    <row r="2260" spans="1:5">
      <c r="A2260" s="314" t="s">
        <v>550</v>
      </c>
      <c r="B2260" s="132">
        <v>579089</v>
      </c>
      <c r="C2260" s="132">
        <v>527213.06999999995</v>
      </c>
      <c r="D2260" s="309">
        <v>91.041803591503196</v>
      </c>
      <c r="E2260" s="132">
        <v>25211.7</v>
      </c>
    </row>
    <row r="2261" spans="1:5" ht="26">
      <c r="A2261" s="314" t="s">
        <v>551</v>
      </c>
      <c r="B2261" s="132">
        <v>54163</v>
      </c>
      <c r="C2261" s="132">
        <v>54161.440000000002</v>
      </c>
      <c r="D2261" s="309">
        <v>99.997119805032995</v>
      </c>
      <c r="E2261" s="132">
        <v>32161.919999999998</v>
      </c>
    </row>
    <row r="2262" spans="1:5">
      <c r="A2262" s="313" t="s">
        <v>552</v>
      </c>
      <c r="B2262" s="132">
        <v>1118192</v>
      </c>
      <c r="C2262" s="132">
        <v>1094338.6000000001</v>
      </c>
      <c r="D2262" s="309">
        <v>97.8667885300557</v>
      </c>
      <c r="E2262" s="132">
        <v>41919.760000000002</v>
      </c>
    </row>
    <row r="2263" spans="1:5">
      <c r="A2263" s="314" t="s">
        <v>553</v>
      </c>
      <c r="B2263" s="132">
        <v>1081050</v>
      </c>
      <c r="C2263" s="132">
        <v>1057196.72</v>
      </c>
      <c r="D2263" s="309">
        <v>97.793508163359704</v>
      </c>
      <c r="E2263" s="132">
        <v>4777.88</v>
      </c>
    </row>
    <row r="2264" spans="1:5">
      <c r="A2264" s="317" t="s">
        <v>616</v>
      </c>
      <c r="B2264" s="132">
        <v>1081050</v>
      </c>
      <c r="C2264" s="132">
        <v>1057196.72</v>
      </c>
      <c r="D2264" s="309">
        <v>97.793508163359704</v>
      </c>
      <c r="E2264" s="132">
        <v>4777.88</v>
      </c>
    </row>
    <row r="2265" spans="1:5" ht="26">
      <c r="A2265" s="318" t="s">
        <v>617</v>
      </c>
      <c r="B2265" s="132">
        <v>1081050</v>
      </c>
      <c r="C2265" s="132">
        <v>1057196.72</v>
      </c>
      <c r="D2265" s="309">
        <v>97.793508163359704</v>
      </c>
      <c r="E2265" s="132">
        <v>4777.88</v>
      </c>
    </row>
    <row r="2266" spans="1:5" ht="39">
      <c r="A2266" s="324" t="s">
        <v>618</v>
      </c>
      <c r="B2266" s="132">
        <v>492</v>
      </c>
      <c r="C2266" s="132">
        <v>491.44</v>
      </c>
      <c r="D2266" s="309">
        <v>99.886178861788594</v>
      </c>
      <c r="E2266" s="132">
        <v>0</v>
      </c>
    </row>
    <row r="2267" spans="1:5" ht="26">
      <c r="A2267" s="324" t="s">
        <v>620</v>
      </c>
      <c r="B2267" s="132">
        <v>1080558</v>
      </c>
      <c r="C2267" s="132">
        <v>1056705.28</v>
      </c>
      <c r="D2267" s="309">
        <v>97.7925553278954</v>
      </c>
      <c r="E2267" s="132">
        <v>4777.88</v>
      </c>
    </row>
    <row r="2268" spans="1:5">
      <c r="A2268" s="314" t="s">
        <v>556</v>
      </c>
      <c r="B2268" s="132">
        <v>37142</v>
      </c>
      <c r="C2268" s="132">
        <v>37141.879999999997</v>
      </c>
      <c r="D2268" s="309">
        <v>99.999676915621095</v>
      </c>
      <c r="E2268" s="132">
        <v>37141.879999999997</v>
      </c>
    </row>
    <row r="2269" spans="1:5" ht="26">
      <c r="A2269" s="317" t="s">
        <v>557</v>
      </c>
      <c r="B2269" s="132">
        <v>37142</v>
      </c>
      <c r="C2269" s="132">
        <v>37141.879999999997</v>
      </c>
      <c r="D2269" s="309">
        <v>99.999676915621095</v>
      </c>
      <c r="E2269" s="132">
        <v>37141.879999999997</v>
      </c>
    </row>
    <row r="2270" spans="1:5" ht="65">
      <c r="A2270" s="318" t="s">
        <v>560</v>
      </c>
      <c r="B2270" s="132">
        <v>37142</v>
      </c>
      <c r="C2270" s="132">
        <v>37141.879999999997</v>
      </c>
      <c r="D2270" s="309">
        <v>99.999676915621095</v>
      </c>
      <c r="E2270" s="132">
        <v>37141.879999999997</v>
      </c>
    </row>
    <row r="2271" spans="1:5">
      <c r="A2271" s="313" t="s">
        <v>567</v>
      </c>
      <c r="B2271" s="132">
        <v>12162809</v>
      </c>
      <c r="C2271" s="132">
        <v>8336684.5899999999</v>
      </c>
      <c r="D2271" s="309">
        <v>68.542427904606598</v>
      </c>
      <c r="E2271" s="132">
        <v>-2293111.41</v>
      </c>
    </row>
    <row r="2272" spans="1:5" ht="26">
      <c r="A2272" s="314" t="s">
        <v>568</v>
      </c>
      <c r="B2272" s="132">
        <v>12162809</v>
      </c>
      <c r="C2272" s="132">
        <v>8336684.5899999999</v>
      </c>
      <c r="D2272" s="309">
        <v>68.542427904606598</v>
      </c>
      <c r="E2272" s="132">
        <v>-2293111.41</v>
      </c>
    </row>
    <row r="2273" spans="1:5">
      <c r="A2273" s="310" t="s">
        <v>570</v>
      </c>
      <c r="B2273" s="311">
        <v>14586426</v>
      </c>
      <c r="C2273" s="311">
        <v>9901145.2699999996</v>
      </c>
      <c r="D2273" s="312">
        <v>67.879172526566805</v>
      </c>
      <c r="E2273" s="311">
        <v>3002656.47</v>
      </c>
    </row>
    <row r="2274" spans="1:5">
      <c r="A2274" s="313" t="s">
        <v>571</v>
      </c>
      <c r="B2274" s="132">
        <v>7499787</v>
      </c>
      <c r="C2274" s="132">
        <v>6380485.7300000004</v>
      </c>
      <c r="D2274" s="309">
        <v>85.075559212548299</v>
      </c>
      <c r="E2274" s="132">
        <v>1779587.66</v>
      </c>
    </row>
    <row r="2275" spans="1:5">
      <c r="A2275" s="314" t="s">
        <v>572</v>
      </c>
      <c r="B2275" s="132">
        <v>4693027</v>
      </c>
      <c r="C2275" s="132">
        <v>3614634.84</v>
      </c>
      <c r="D2275" s="309">
        <v>77.021394507212506</v>
      </c>
      <c r="E2275" s="132">
        <v>1171577.4099999999</v>
      </c>
    </row>
    <row r="2276" spans="1:5">
      <c r="A2276" s="317" t="s">
        <v>573</v>
      </c>
      <c r="B2276" s="132">
        <v>1264130</v>
      </c>
      <c r="C2276" s="132">
        <v>939473.22</v>
      </c>
      <c r="D2276" s="309">
        <v>74.317769533196696</v>
      </c>
      <c r="E2276" s="132">
        <v>191363.54</v>
      </c>
    </row>
    <row r="2277" spans="1:5">
      <c r="A2277" s="317" t="s">
        <v>574</v>
      </c>
      <c r="B2277" s="132">
        <v>3428897</v>
      </c>
      <c r="C2277" s="132">
        <v>2675161.62</v>
      </c>
      <c r="D2277" s="309">
        <v>78.018138777571906</v>
      </c>
      <c r="E2277" s="132">
        <v>980213.87</v>
      </c>
    </row>
    <row r="2278" spans="1:5" ht="26">
      <c r="A2278" s="314" t="s">
        <v>576</v>
      </c>
      <c r="B2278" s="132">
        <v>1564142</v>
      </c>
      <c r="C2278" s="132">
        <v>1557618.65</v>
      </c>
      <c r="D2278" s="309">
        <v>99.582943875939606</v>
      </c>
      <c r="E2278" s="132">
        <v>356757.53</v>
      </c>
    </row>
    <row r="2279" spans="1:5">
      <c r="A2279" s="317" t="s">
        <v>577</v>
      </c>
      <c r="B2279" s="132">
        <v>1564142</v>
      </c>
      <c r="C2279" s="132">
        <v>1557618.65</v>
      </c>
      <c r="D2279" s="309">
        <v>99.582943875939606</v>
      </c>
      <c r="E2279" s="132">
        <v>356757.53</v>
      </c>
    </row>
    <row r="2280" spans="1:5" ht="26">
      <c r="A2280" s="314" t="s">
        <v>579</v>
      </c>
      <c r="B2280" s="132">
        <v>38737</v>
      </c>
      <c r="C2280" s="132">
        <v>32947</v>
      </c>
      <c r="D2280" s="309">
        <v>85.053050055502496</v>
      </c>
      <c r="E2280" s="132">
        <v>1631</v>
      </c>
    </row>
    <row r="2281" spans="1:5">
      <c r="A2281" s="317" t="s">
        <v>581</v>
      </c>
      <c r="B2281" s="132">
        <v>38737</v>
      </c>
      <c r="C2281" s="132">
        <v>32947</v>
      </c>
      <c r="D2281" s="309">
        <v>85.053050055502496</v>
      </c>
      <c r="E2281" s="132">
        <v>1631</v>
      </c>
    </row>
    <row r="2282" spans="1:5" ht="26">
      <c r="A2282" s="314" t="s">
        <v>582</v>
      </c>
      <c r="B2282" s="132">
        <v>1203881</v>
      </c>
      <c r="C2282" s="132">
        <v>1175285.24</v>
      </c>
      <c r="D2282" s="309">
        <v>97.624702109261605</v>
      </c>
      <c r="E2282" s="132">
        <v>249621.72</v>
      </c>
    </row>
    <row r="2283" spans="1:5" ht="26">
      <c r="A2283" s="317" t="s">
        <v>583</v>
      </c>
      <c r="B2283" s="132">
        <v>946748</v>
      </c>
      <c r="C2283" s="132">
        <v>927304.59</v>
      </c>
      <c r="D2283" s="309">
        <v>97.9462951070401</v>
      </c>
      <c r="E2283" s="132">
        <v>78056.59</v>
      </c>
    </row>
    <row r="2284" spans="1:5" ht="26">
      <c r="A2284" s="318" t="s">
        <v>613</v>
      </c>
      <c r="B2284" s="132">
        <v>946748</v>
      </c>
      <c r="C2284" s="132">
        <v>927304.59</v>
      </c>
      <c r="D2284" s="309">
        <v>97.9462951070401</v>
      </c>
      <c r="E2284" s="132">
        <v>78056.59</v>
      </c>
    </row>
    <row r="2285" spans="1:5" ht="39">
      <c r="A2285" s="324" t="s">
        <v>614</v>
      </c>
      <c r="B2285" s="132">
        <v>946748</v>
      </c>
      <c r="C2285" s="132">
        <v>927304.59</v>
      </c>
      <c r="D2285" s="309">
        <v>97.9462951070401</v>
      </c>
      <c r="E2285" s="132">
        <v>78056.59</v>
      </c>
    </row>
    <row r="2286" spans="1:5" ht="52">
      <c r="A2286" s="317" t="s">
        <v>585</v>
      </c>
      <c r="B2286" s="132">
        <v>148554</v>
      </c>
      <c r="C2286" s="132">
        <v>139403.21</v>
      </c>
      <c r="D2286" s="309">
        <v>93.840091818463307</v>
      </c>
      <c r="E2286" s="132">
        <v>139403.21</v>
      </c>
    </row>
    <row r="2287" spans="1:5" ht="52">
      <c r="A2287" s="318" t="s">
        <v>586</v>
      </c>
      <c r="B2287" s="132">
        <v>148554</v>
      </c>
      <c r="C2287" s="132">
        <v>139403.21</v>
      </c>
      <c r="D2287" s="309">
        <v>93.840091818463307</v>
      </c>
      <c r="E2287" s="132">
        <v>139403.21</v>
      </c>
    </row>
    <row r="2288" spans="1:5" ht="26">
      <c r="A2288" s="317" t="s">
        <v>588</v>
      </c>
      <c r="B2288" s="132">
        <v>54416</v>
      </c>
      <c r="C2288" s="132">
        <v>54416</v>
      </c>
      <c r="D2288" s="309">
        <v>100</v>
      </c>
      <c r="E2288" s="132">
        <v>0</v>
      </c>
    </row>
    <row r="2289" spans="1:5" ht="26">
      <c r="A2289" s="318" t="s">
        <v>589</v>
      </c>
      <c r="B2289" s="132">
        <v>5853</v>
      </c>
      <c r="C2289" s="132">
        <v>5853</v>
      </c>
      <c r="D2289" s="309">
        <v>100</v>
      </c>
      <c r="E2289" s="132">
        <v>0</v>
      </c>
    </row>
    <row r="2290" spans="1:5" ht="52">
      <c r="A2290" s="318" t="s">
        <v>590</v>
      </c>
      <c r="B2290" s="132">
        <v>48563</v>
      </c>
      <c r="C2290" s="132">
        <v>48563</v>
      </c>
      <c r="D2290" s="309">
        <v>100</v>
      </c>
      <c r="E2290" s="132">
        <v>0</v>
      </c>
    </row>
    <row r="2291" spans="1:5" ht="26">
      <c r="A2291" s="317" t="s">
        <v>628</v>
      </c>
      <c r="B2291" s="132">
        <v>54163</v>
      </c>
      <c r="C2291" s="132">
        <v>54161.440000000002</v>
      </c>
      <c r="D2291" s="309">
        <v>99.997119805032995</v>
      </c>
      <c r="E2291" s="132">
        <v>32161.919999999998</v>
      </c>
    </row>
    <row r="2292" spans="1:5">
      <c r="A2292" s="313" t="s">
        <v>591</v>
      </c>
      <c r="B2292" s="132">
        <v>7086639</v>
      </c>
      <c r="C2292" s="132">
        <v>3520659.54</v>
      </c>
      <c r="D2292" s="309">
        <v>49.6802439068789</v>
      </c>
      <c r="E2292" s="132">
        <v>1223068.81</v>
      </c>
    </row>
    <row r="2293" spans="1:5">
      <c r="A2293" s="314" t="s">
        <v>592</v>
      </c>
      <c r="B2293" s="132">
        <v>7086639</v>
      </c>
      <c r="C2293" s="132">
        <v>3520659.54</v>
      </c>
      <c r="D2293" s="309">
        <v>49.6802439068789</v>
      </c>
      <c r="E2293" s="132">
        <v>1223068.81</v>
      </c>
    </row>
    <row r="2294" spans="1:5">
      <c r="A2294" s="308" t="s">
        <v>198</v>
      </c>
      <c r="B2294" s="132">
        <v>-670642</v>
      </c>
      <c r="C2294" s="132">
        <v>112783.16</v>
      </c>
      <c r="D2294" s="309">
        <v>-16.8171930776778</v>
      </c>
      <c r="E2294" s="132">
        <v>-5227335.6900000004</v>
      </c>
    </row>
    <row r="2295" spans="1:5">
      <c r="A2295" s="308" t="s">
        <v>602</v>
      </c>
      <c r="B2295" s="132">
        <v>670642</v>
      </c>
      <c r="C2295" s="132">
        <v>-112783.16</v>
      </c>
      <c r="D2295" s="309">
        <v>-16.8171930776778</v>
      </c>
      <c r="E2295" s="132">
        <v>5227335.6900000004</v>
      </c>
    </row>
    <row r="2296" spans="1:5">
      <c r="A2296" s="313" t="s">
        <v>605</v>
      </c>
      <c r="B2296" s="132">
        <v>670642</v>
      </c>
      <c r="C2296" s="132">
        <v>-112783.16</v>
      </c>
      <c r="D2296" s="309">
        <v>-16.8171930776778</v>
      </c>
      <c r="E2296" s="132">
        <v>5227335.6900000004</v>
      </c>
    </row>
    <row r="2297" spans="1:5" ht="39">
      <c r="A2297" s="314" t="s">
        <v>606</v>
      </c>
      <c r="B2297" s="132">
        <v>3736</v>
      </c>
      <c r="C2297" s="132">
        <v>-3735.39</v>
      </c>
      <c r="D2297" s="309">
        <v>-99.983672376873699</v>
      </c>
      <c r="E2297" s="132">
        <v>-3735.39</v>
      </c>
    </row>
    <row r="2298" spans="1:5" ht="39">
      <c r="A2298" s="314" t="s">
        <v>607</v>
      </c>
      <c r="B2298" s="132">
        <v>666906</v>
      </c>
      <c r="C2298" s="132">
        <v>-666895.34</v>
      </c>
      <c r="D2298" s="309">
        <v>-99.998401573834997</v>
      </c>
      <c r="E2298" s="132">
        <v>0</v>
      </c>
    </row>
    <row r="2299" spans="1:5">
      <c r="A2299" s="308"/>
      <c r="B2299" s="132"/>
      <c r="C2299" s="132"/>
      <c r="D2299" s="309"/>
      <c r="E2299" s="132"/>
    </row>
    <row r="2300" spans="1:5">
      <c r="A2300" s="323" t="s">
        <v>645</v>
      </c>
      <c r="B2300" s="132"/>
      <c r="C2300" s="132"/>
      <c r="D2300" s="309"/>
      <c r="E2300" s="132"/>
    </row>
    <row r="2301" spans="1:5">
      <c r="A2301" s="310" t="s">
        <v>546</v>
      </c>
      <c r="B2301" s="311">
        <v>8289327</v>
      </c>
      <c r="C2301" s="311">
        <v>7809994.21</v>
      </c>
      <c r="D2301" s="312">
        <v>94.217470368824905</v>
      </c>
      <c r="E2301" s="311">
        <v>-488849.79</v>
      </c>
    </row>
    <row r="2302" spans="1:5">
      <c r="A2302" s="313" t="s">
        <v>552</v>
      </c>
      <c r="B2302" s="132">
        <v>24483</v>
      </c>
      <c r="C2302" s="132">
        <v>24482.6</v>
      </c>
      <c r="D2302" s="309">
        <v>99.998366213290893</v>
      </c>
      <c r="E2302" s="132">
        <v>-9517.4</v>
      </c>
    </row>
    <row r="2303" spans="1:5">
      <c r="A2303" s="314" t="s">
        <v>553</v>
      </c>
      <c r="B2303" s="132">
        <v>24483</v>
      </c>
      <c r="C2303" s="132">
        <v>24482.6</v>
      </c>
      <c r="D2303" s="309">
        <v>99.998366213290893</v>
      </c>
      <c r="E2303" s="132">
        <v>-9517.4</v>
      </c>
    </row>
    <row r="2304" spans="1:5">
      <c r="A2304" s="317" t="s">
        <v>616</v>
      </c>
      <c r="B2304" s="132">
        <v>24483</v>
      </c>
      <c r="C2304" s="132">
        <v>24482.6</v>
      </c>
      <c r="D2304" s="309">
        <v>99.998366213290893</v>
      </c>
      <c r="E2304" s="132">
        <v>-9517.4</v>
      </c>
    </row>
    <row r="2305" spans="1:5" ht="26">
      <c r="A2305" s="318" t="s">
        <v>617</v>
      </c>
      <c r="B2305" s="132">
        <v>24483</v>
      </c>
      <c r="C2305" s="132">
        <v>24482.6</v>
      </c>
      <c r="D2305" s="309">
        <v>99.998366213290893</v>
      </c>
      <c r="E2305" s="132">
        <v>-9517.4</v>
      </c>
    </row>
    <row r="2306" spans="1:5" ht="39">
      <c r="A2306" s="324" t="s">
        <v>618</v>
      </c>
      <c r="B2306" s="132">
        <v>24483</v>
      </c>
      <c r="C2306" s="132">
        <v>24482.6</v>
      </c>
      <c r="D2306" s="309">
        <v>99.998366213290893</v>
      </c>
      <c r="E2306" s="132">
        <v>-9517.4</v>
      </c>
    </row>
    <row r="2307" spans="1:5">
      <c r="A2307" s="313" t="s">
        <v>567</v>
      </c>
      <c r="B2307" s="132">
        <v>8264844</v>
      </c>
      <c r="C2307" s="132">
        <v>7785511.6100000003</v>
      </c>
      <c r="D2307" s="309">
        <v>94.200345584260305</v>
      </c>
      <c r="E2307" s="132">
        <v>-479332.39</v>
      </c>
    </row>
    <row r="2308" spans="1:5" ht="26">
      <c r="A2308" s="314" t="s">
        <v>568</v>
      </c>
      <c r="B2308" s="132">
        <v>8264844</v>
      </c>
      <c r="C2308" s="132">
        <v>7785511.6100000003</v>
      </c>
      <c r="D2308" s="309">
        <v>94.200345584260305</v>
      </c>
      <c r="E2308" s="132">
        <v>-479332.39</v>
      </c>
    </row>
    <row r="2309" spans="1:5">
      <c r="A2309" s="310" t="s">
        <v>570</v>
      </c>
      <c r="B2309" s="311">
        <v>8289327</v>
      </c>
      <c r="C2309" s="311">
        <v>7809994.21</v>
      </c>
      <c r="D2309" s="312">
        <v>94.217470368824905</v>
      </c>
      <c r="E2309" s="311">
        <v>1377313.63</v>
      </c>
    </row>
    <row r="2310" spans="1:5">
      <c r="A2310" s="313" t="s">
        <v>571</v>
      </c>
      <c r="B2310" s="132">
        <v>8202894</v>
      </c>
      <c r="C2310" s="132">
        <v>7753207.0199999996</v>
      </c>
      <c r="D2310" s="309">
        <v>94.517947202536106</v>
      </c>
      <c r="E2310" s="132">
        <v>1372386.51</v>
      </c>
    </row>
    <row r="2311" spans="1:5">
      <c r="A2311" s="314" t="s">
        <v>572</v>
      </c>
      <c r="B2311" s="132">
        <v>8185275</v>
      </c>
      <c r="C2311" s="132">
        <v>7736536.0199999996</v>
      </c>
      <c r="D2311" s="309">
        <v>94.517728726279799</v>
      </c>
      <c r="E2311" s="132">
        <v>1372386.51</v>
      </c>
    </row>
    <row r="2312" spans="1:5">
      <c r="A2312" s="317" t="s">
        <v>573</v>
      </c>
      <c r="B2312" s="132">
        <v>6755041</v>
      </c>
      <c r="C2312" s="132">
        <v>6629212.5099999998</v>
      </c>
      <c r="D2312" s="309">
        <v>98.137265340062299</v>
      </c>
      <c r="E2312" s="132">
        <v>1245898.3999999999</v>
      </c>
    </row>
    <row r="2313" spans="1:5">
      <c r="A2313" s="317" t="s">
        <v>574</v>
      </c>
      <c r="B2313" s="132">
        <v>1430234</v>
      </c>
      <c r="C2313" s="132">
        <v>1107323.51</v>
      </c>
      <c r="D2313" s="309">
        <v>77.422541346381095</v>
      </c>
      <c r="E2313" s="132">
        <v>126488.11</v>
      </c>
    </row>
    <row r="2314" spans="1:5" ht="26">
      <c r="A2314" s="314" t="s">
        <v>576</v>
      </c>
      <c r="B2314" s="132">
        <v>410</v>
      </c>
      <c r="C2314" s="132">
        <v>410</v>
      </c>
      <c r="D2314" s="309">
        <v>100</v>
      </c>
      <c r="E2314" s="132">
        <v>0</v>
      </c>
    </row>
    <row r="2315" spans="1:5">
      <c r="A2315" s="317" t="s">
        <v>577</v>
      </c>
      <c r="B2315" s="132">
        <v>320</v>
      </c>
      <c r="C2315" s="132">
        <v>320</v>
      </c>
      <c r="D2315" s="309">
        <v>100</v>
      </c>
      <c r="E2315" s="132">
        <v>0</v>
      </c>
    </row>
    <row r="2316" spans="1:5">
      <c r="A2316" s="317" t="s">
        <v>578</v>
      </c>
      <c r="B2316" s="132">
        <v>90</v>
      </c>
      <c r="C2316" s="132">
        <v>90</v>
      </c>
      <c r="D2316" s="309">
        <v>100</v>
      </c>
      <c r="E2316" s="132">
        <v>0</v>
      </c>
    </row>
    <row r="2317" spans="1:5" ht="26">
      <c r="A2317" s="314" t="s">
        <v>579</v>
      </c>
      <c r="B2317" s="132">
        <v>17209</v>
      </c>
      <c r="C2317" s="132">
        <v>16261</v>
      </c>
      <c r="D2317" s="309">
        <v>94.491254576093894</v>
      </c>
      <c r="E2317" s="132">
        <v>0</v>
      </c>
    </row>
    <row r="2318" spans="1:5">
      <c r="A2318" s="317" t="s">
        <v>581</v>
      </c>
      <c r="B2318" s="132">
        <v>17209</v>
      </c>
      <c r="C2318" s="132">
        <v>16261</v>
      </c>
      <c r="D2318" s="309">
        <v>94.491254576093894</v>
      </c>
      <c r="E2318" s="132">
        <v>0</v>
      </c>
    </row>
    <row r="2319" spans="1:5">
      <c r="A2319" s="313" t="s">
        <v>591</v>
      </c>
      <c r="B2319" s="132">
        <v>86433</v>
      </c>
      <c r="C2319" s="132">
        <v>56787.19</v>
      </c>
      <c r="D2319" s="309">
        <v>65.700820288547206</v>
      </c>
      <c r="E2319" s="132">
        <v>4927.12</v>
      </c>
    </row>
    <row r="2320" spans="1:5">
      <c r="A2320" s="314" t="s">
        <v>592</v>
      </c>
      <c r="B2320" s="132">
        <v>86433</v>
      </c>
      <c r="C2320" s="132">
        <v>56787.19</v>
      </c>
      <c r="D2320" s="309">
        <v>65.700820288547206</v>
      </c>
      <c r="E2320" s="132">
        <v>4927.12</v>
      </c>
    </row>
    <row r="2321" spans="1:5">
      <c r="A2321" s="308" t="s">
        <v>198</v>
      </c>
      <c r="B2321" s="132">
        <v>0</v>
      </c>
      <c r="C2321" s="132">
        <v>0</v>
      </c>
      <c r="D2321" s="309">
        <v>0</v>
      </c>
      <c r="E2321" s="132">
        <v>-1866163.42</v>
      </c>
    </row>
    <row r="2322" spans="1:5">
      <c r="A2322" s="308" t="s">
        <v>602</v>
      </c>
      <c r="B2322" s="132">
        <v>0</v>
      </c>
      <c r="C2322" s="132">
        <v>0</v>
      </c>
      <c r="D2322" s="309">
        <v>0</v>
      </c>
      <c r="E2322" s="132">
        <v>1866163.42</v>
      </c>
    </row>
    <row r="2323" spans="1:5">
      <c r="A2323" s="313" t="s">
        <v>605</v>
      </c>
      <c r="B2323" s="132">
        <v>0</v>
      </c>
      <c r="C2323" s="132">
        <v>0</v>
      </c>
      <c r="D2323" s="309">
        <v>0</v>
      </c>
      <c r="E2323" s="132">
        <v>1866163.42</v>
      </c>
    </row>
    <row r="2324" spans="1:5">
      <c r="A2324" s="308"/>
      <c r="B2324" s="132"/>
      <c r="C2324" s="132"/>
      <c r="D2324" s="309"/>
      <c r="E2324" s="132"/>
    </row>
    <row r="2325" spans="1:5">
      <c r="A2325" s="310" t="s">
        <v>610</v>
      </c>
      <c r="B2325" s="311"/>
      <c r="C2325" s="311"/>
      <c r="D2325" s="312"/>
      <c r="E2325" s="311"/>
    </row>
    <row r="2326" spans="1:5">
      <c r="A2326" s="310" t="s">
        <v>546</v>
      </c>
      <c r="B2326" s="311">
        <v>8289327</v>
      </c>
      <c r="C2326" s="311">
        <v>7809994.21</v>
      </c>
      <c r="D2326" s="312">
        <v>94.217470368824905</v>
      </c>
      <c r="E2326" s="311">
        <v>-488849.79</v>
      </c>
    </row>
    <row r="2327" spans="1:5">
      <c r="A2327" s="313" t="s">
        <v>552</v>
      </c>
      <c r="B2327" s="132">
        <v>24483</v>
      </c>
      <c r="C2327" s="132">
        <v>24482.6</v>
      </c>
      <c r="D2327" s="309">
        <v>99.998366213290893</v>
      </c>
      <c r="E2327" s="132">
        <v>-9517.4</v>
      </c>
    </row>
    <row r="2328" spans="1:5">
      <c r="A2328" s="314" t="s">
        <v>553</v>
      </c>
      <c r="B2328" s="132">
        <v>24483</v>
      </c>
      <c r="C2328" s="132">
        <v>24482.6</v>
      </c>
      <c r="D2328" s="309">
        <v>99.998366213290893</v>
      </c>
      <c r="E2328" s="132">
        <v>-9517.4</v>
      </c>
    </row>
    <row r="2329" spans="1:5">
      <c r="A2329" s="317" t="s">
        <v>616</v>
      </c>
      <c r="B2329" s="132">
        <v>24483</v>
      </c>
      <c r="C2329" s="132">
        <v>24482.6</v>
      </c>
      <c r="D2329" s="309">
        <v>99.998366213290893</v>
      </c>
      <c r="E2329" s="132">
        <v>-9517.4</v>
      </c>
    </row>
    <row r="2330" spans="1:5" ht="26">
      <c r="A2330" s="318" t="s">
        <v>617</v>
      </c>
      <c r="B2330" s="132">
        <v>24483</v>
      </c>
      <c r="C2330" s="132">
        <v>24482.6</v>
      </c>
      <c r="D2330" s="309">
        <v>99.998366213290893</v>
      </c>
      <c r="E2330" s="132">
        <v>-9517.4</v>
      </c>
    </row>
    <row r="2331" spans="1:5" ht="39">
      <c r="A2331" s="324" t="s">
        <v>618</v>
      </c>
      <c r="B2331" s="132">
        <v>24483</v>
      </c>
      <c r="C2331" s="132">
        <v>24482.6</v>
      </c>
      <c r="D2331" s="309">
        <v>99.998366213290893</v>
      </c>
      <c r="E2331" s="132">
        <v>-9517.4</v>
      </c>
    </row>
    <row r="2332" spans="1:5">
      <c r="A2332" s="313" t="s">
        <v>567</v>
      </c>
      <c r="B2332" s="132">
        <v>8264844</v>
      </c>
      <c r="C2332" s="132">
        <v>7785511.6100000003</v>
      </c>
      <c r="D2332" s="309">
        <v>94.200345584260305</v>
      </c>
      <c r="E2332" s="132">
        <v>-479332.39</v>
      </c>
    </row>
    <row r="2333" spans="1:5" ht="26">
      <c r="A2333" s="314" t="s">
        <v>568</v>
      </c>
      <c r="B2333" s="132">
        <v>8264844</v>
      </c>
      <c r="C2333" s="132">
        <v>7785511.6100000003</v>
      </c>
      <c r="D2333" s="309">
        <v>94.200345584260305</v>
      </c>
      <c r="E2333" s="132">
        <v>-479332.39</v>
      </c>
    </row>
    <row r="2334" spans="1:5">
      <c r="A2334" s="310" t="s">
        <v>570</v>
      </c>
      <c r="B2334" s="311">
        <v>8289327</v>
      </c>
      <c r="C2334" s="311">
        <v>7809994.21</v>
      </c>
      <c r="D2334" s="312">
        <v>94.217470368824905</v>
      </c>
      <c r="E2334" s="311">
        <v>1377313.63</v>
      </c>
    </row>
    <row r="2335" spans="1:5">
      <c r="A2335" s="313" t="s">
        <v>571</v>
      </c>
      <c r="B2335" s="132">
        <v>8202894</v>
      </c>
      <c r="C2335" s="132">
        <v>7753207.0199999996</v>
      </c>
      <c r="D2335" s="309">
        <v>94.517947202536106</v>
      </c>
      <c r="E2335" s="132">
        <v>1372386.51</v>
      </c>
    </row>
    <row r="2336" spans="1:5">
      <c r="A2336" s="314" t="s">
        <v>572</v>
      </c>
      <c r="B2336" s="132">
        <v>8185275</v>
      </c>
      <c r="C2336" s="132">
        <v>7736536.0199999996</v>
      </c>
      <c r="D2336" s="309">
        <v>94.517728726279799</v>
      </c>
      <c r="E2336" s="132">
        <v>1372386.51</v>
      </c>
    </row>
    <row r="2337" spans="1:5">
      <c r="A2337" s="317" t="s">
        <v>573</v>
      </c>
      <c r="B2337" s="132">
        <v>6755041</v>
      </c>
      <c r="C2337" s="132">
        <v>6629212.5099999998</v>
      </c>
      <c r="D2337" s="309">
        <v>98.137265340062299</v>
      </c>
      <c r="E2337" s="132">
        <v>1245898.3999999999</v>
      </c>
    </row>
    <row r="2338" spans="1:5">
      <c r="A2338" s="317" t="s">
        <v>574</v>
      </c>
      <c r="B2338" s="132">
        <v>1430234</v>
      </c>
      <c r="C2338" s="132">
        <v>1107323.51</v>
      </c>
      <c r="D2338" s="309">
        <v>77.422541346381095</v>
      </c>
      <c r="E2338" s="132">
        <v>126488.11</v>
      </c>
    </row>
    <row r="2339" spans="1:5" ht="26">
      <c r="A2339" s="314" t="s">
        <v>576</v>
      </c>
      <c r="B2339" s="132">
        <v>410</v>
      </c>
      <c r="C2339" s="132">
        <v>410</v>
      </c>
      <c r="D2339" s="309">
        <v>100</v>
      </c>
      <c r="E2339" s="132">
        <v>0</v>
      </c>
    </row>
    <row r="2340" spans="1:5">
      <c r="A2340" s="317" t="s">
        <v>577</v>
      </c>
      <c r="B2340" s="132">
        <v>320</v>
      </c>
      <c r="C2340" s="132">
        <v>320</v>
      </c>
      <c r="D2340" s="309">
        <v>100</v>
      </c>
      <c r="E2340" s="132">
        <v>0</v>
      </c>
    </row>
    <row r="2341" spans="1:5">
      <c r="A2341" s="317" t="s">
        <v>578</v>
      </c>
      <c r="B2341" s="132">
        <v>90</v>
      </c>
      <c r="C2341" s="132">
        <v>90</v>
      </c>
      <c r="D2341" s="309">
        <v>100</v>
      </c>
      <c r="E2341" s="132">
        <v>0</v>
      </c>
    </row>
    <row r="2342" spans="1:5" ht="26">
      <c r="A2342" s="314" t="s">
        <v>579</v>
      </c>
      <c r="B2342" s="132">
        <v>17209</v>
      </c>
      <c r="C2342" s="132">
        <v>16261</v>
      </c>
      <c r="D2342" s="309">
        <v>94.491254576093894</v>
      </c>
      <c r="E2342" s="132">
        <v>0</v>
      </c>
    </row>
    <row r="2343" spans="1:5">
      <c r="A2343" s="317" t="s">
        <v>581</v>
      </c>
      <c r="B2343" s="132">
        <v>17209</v>
      </c>
      <c r="C2343" s="132">
        <v>16261</v>
      </c>
      <c r="D2343" s="309">
        <v>94.491254576093894</v>
      </c>
      <c r="E2343" s="132">
        <v>0</v>
      </c>
    </row>
    <row r="2344" spans="1:5">
      <c r="A2344" s="313" t="s">
        <v>591</v>
      </c>
      <c r="B2344" s="132">
        <v>86433</v>
      </c>
      <c r="C2344" s="132">
        <v>56787.19</v>
      </c>
      <c r="D2344" s="309">
        <v>65.700820288547206</v>
      </c>
      <c r="E2344" s="132">
        <v>4927.12</v>
      </c>
    </row>
    <row r="2345" spans="1:5">
      <c r="A2345" s="314" t="s">
        <v>592</v>
      </c>
      <c r="B2345" s="132">
        <v>86433</v>
      </c>
      <c r="C2345" s="132">
        <v>56787.19</v>
      </c>
      <c r="D2345" s="309">
        <v>65.700820288547206</v>
      </c>
      <c r="E2345" s="132">
        <v>4927.12</v>
      </c>
    </row>
    <row r="2346" spans="1:5">
      <c r="A2346" s="308" t="s">
        <v>198</v>
      </c>
      <c r="B2346" s="132">
        <v>0</v>
      </c>
      <c r="C2346" s="132">
        <v>0</v>
      </c>
      <c r="D2346" s="309">
        <v>0</v>
      </c>
      <c r="E2346" s="132">
        <v>-1866163.42</v>
      </c>
    </row>
    <row r="2347" spans="1:5">
      <c r="A2347" s="308" t="s">
        <v>602</v>
      </c>
      <c r="B2347" s="132">
        <v>0</v>
      </c>
      <c r="C2347" s="132">
        <v>0</v>
      </c>
      <c r="D2347" s="309">
        <v>0</v>
      </c>
      <c r="E2347" s="132">
        <v>1866163.42</v>
      </c>
    </row>
    <row r="2348" spans="1:5">
      <c r="A2348" s="313" t="s">
        <v>605</v>
      </c>
      <c r="B2348" s="132">
        <v>0</v>
      </c>
      <c r="C2348" s="132">
        <v>0</v>
      </c>
      <c r="D2348" s="309">
        <v>0</v>
      </c>
      <c r="E2348" s="132">
        <v>1866163.42</v>
      </c>
    </row>
    <row r="2349" spans="1:5">
      <c r="A2349" s="308"/>
      <c r="B2349" s="132"/>
      <c r="C2349" s="132"/>
      <c r="D2349" s="309"/>
      <c r="E2349" s="132"/>
    </row>
    <row r="2350" spans="1:5">
      <c r="A2350" s="323" t="s">
        <v>646</v>
      </c>
      <c r="B2350" s="132"/>
      <c r="C2350" s="132"/>
      <c r="D2350" s="309"/>
      <c r="E2350" s="132"/>
    </row>
    <row r="2351" spans="1:5">
      <c r="A2351" s="310" t="s">
        <v>546</v>
      </c>
      <c r="B2351" s="311">
        <v>9755845</v>
      </c>
      <c r="C2351" s="311">
        <v>8796112.1500000004</v>
      </c>
      <c r="D2351" s="312">
        <v>90.162483618794695</v>
      </c>
      <c r="E2351" s="311">
        <v>-958861.46</v>
      </c>
    </row>
    <row r="2352" spans="1:5" ht="26">
      <c r="A2352" s="313" t="s">
        <v>548</v>
      </c>
      <c r="B2352" s="132">
        <v>1000</v>
      </c>
      <c r="C2352" s="132">
        <v>168.63</v>
      </c>
      <c r="D2352" s="309">
        <v>16.863</v>
      </c>
      <c r="E2352" s="132">
        <v>40.020000000000003</v>
      </c>
    </row>
    <row r="2353" spans="1:5">
      <c r="A2353" s="313" t="s">
        <v>567</v>
      </c>
      <c r="B2353" s="132">
        <v>9754845</v>
      </c>
      <c r="C2353" s="132">
        <v>8795943.5199999996</v>
      </c>
      <c r="D2353" s="309">
        <v>90.169997780590094</v>
      </c>
      <c r="E2353" s="132">
        <v>-958901.48</v>
      </c>
    </row>
    <row r="2354" spans="1:5" ht="26">
      <c r="A2354" s="314" t="s">
        <v>568</v>
      </c>
      <c r="B2354" s="132">
        <v>9754845</v>
      </c>
      <c r="C2354" s="132">
        <v>8795943.5199999996</v>
      </c>
      <c r="D2354" s="309">
        <v>90.169997780590094</v>
      </c>
      <c r="E2354" s="132">
        <v>-958901.48</v>
      </c>
    </row>
    <row r="2355" spans="1:5">
      <c r="A2355" s="310" t="s">
        <v>570</v>
      </c>
      <c r="B2355" s="311">
        <v>9755845</v>
      </c>
      <c r="C2355" s="311">
        <v>8796069.9900000002</v>
      </c>
      <c r="D2355" s="312">
        <v>90.162051467607398</v>
      </c>
      <c r="E2355" s="311">
        <v>970060.46</v>
      </c>
    </row>
    <row r="2356" spans="1:5">
      <c r="A2356" s="313" t="s">
        <v>571</v>
      </c>
      <c r="B2356" s="132">
        <v>9647495</v>
      </c>
      <c r="C2356" s="132">
        <v>8690402.6799999997</v>
      </c>
      <c r="D2356" s="309">
        <v>90.079369618745602</v>
      </c>
      <c r="E2356" s="132">
        <v>953006.72</v>
      </c>
    </row>
    <row r="2357" spans="1:5">
      <c r="A2357" s="314" t="s">
        <v>572</v>
      </c>
      <c r="B2357" s="132">
        <v>9637885</v>
      </c>
      <c r="C2357" s="132">
        <v>8680792.6799999997</v>
      </c>
      <c r="D2357" s="309">
        <v>90.069477691423003</v>
      </c>
      <c r="E2357" s="132">
        <v>953006.72</v>
      </c>
    </row>
    <row r="2358" spans="1:5">
      <c r="A2358" s="317" t="s">
        <v>573</v>
      </c>
      <c r="B2358" s="132">
        <v>9038878</v>
      </c>
      <c r="C2358" s="132">
        <v>8171025.25</v>
      </c>
      <c r="D2358" s="309">
        <v>90.3986672903429</v>
      </c>
      <c r="E2358" s="132">
        <v>813631.74</v>
      </c>
    </row>
    <row r="2359" spans="1:5">
      <c r="A2359" s="317" t="s">
        <v>574</v>
      </c>
      <c r="B2359" s="132">
        <v>599007</v>
      </c>
      <c r="C2359" s="132">
        <v>509767.43</v>
      </c>
      <c r="D2359" s="309">
        <v>85.102082279505893</v>
      </c>
      <c r="E2359" s="132">
        <v>139374.98000000001</v>
      </c>
    </row>
    <row r="2360" spans="1:5" ht="26">
      <c r="A2360" s="314" t="s">
        <v>579</v>
      </c>
      <c r="B2360" s="132">
        <v>9610</v>
      </c>
      <c r="C2360" s="132">
        <v>9610</v>
      </c>
      <c r="D2360" s="309">
        <v>100</v>
      </c>
      <c r="E2360" s="132">
        <v>0</v>
      </c>
    </row>
    <row r="2361" spans="1:5">
      <c r="A2361" s="317" t="s">
        <v>581</v>
      </c>
      <c r="B2361" s="132">
        <v>9610</v>
      </c>
      <c r="C2361" s="132">
        <v>9610</v>
      </c>
      <c r="D2361" s="309">
        <v>100</v>
      </c>
      <c r="E2361" s="132">
        <v>0</v>
      </c>
    </row>
    <row r="2362" spans="1:5">
      <c r="A2362" s="313" t="s">
        <v>591</v>
      </c>
      <c r="B2362" s="132">
        <v>108350</v>
      </c>
      <c r="C2362" s="132">
        <v>105667.31</v>
      </c>
      <c r="D2362" s="309">
        <v>97.524051684356294</v>
      </c>
      <c r="E2362" s="132">
        <v>17053.740000000002</v>
      </c>
    </row>
    <row r="2363" spans="1:5">
      <c r="A2363" s="314" t="s">
        <v>592</v>
      </c>
      <c r="B2363" s="132">
        <v>108350</v>
      </c>
      <c r="C2363" s="132">
        <v>105667.31</v>
      </c>
      <c r="D2363" s="309">
        <v>97.524051684356294</v>
      </c>
      <c r="E2363" s="132">
        <v>17053.740000000002</v>
      </c>
    </row>
    <row r="2364" spans="1:5">
      <c r="A2364" s="308" t="s">
        <v>198</v>
      </c>
      <c r="B2364" s="132">
        <v>0</v>
      </c>
      <c r="C2364" s="132">
        <v>42.16</v>
      </c>
      <c r="D2364" s="309">
        <v>0</v>
      </c>
      <c r="E2364" s="132">
        <v>-1928921.92</v>
      </c>
    </row>
    <row r="2365" spans="1:5">
      <c r="A2365" s="308" t="s">
        <v>602</v>
      </c>
      <c r="B2365" s="132">
        <v>0</v>
      </c>
      <c r="C2365" s="132">
        <v>-42.16</v>
      </c>
      <c r="D2365" s="309">
        <v>0</v>
      </c>
      <c r="E2365" s="132">
        <v>1928921.92</v>
      </c>
    </row>
    <row r="2366" spans="1:5">
      <c r="A2366" s="313" t="s">
        <v>605</v>
      </c>
      <c r="B2366" s="132">
        <v>0</v>
      </c>
      <c r="C2366" s="132">
        <v>-42.16</v>
      </c>
      <c r="D2366" s="309">
        <v>0</v>
      </c>
      <c r="E2366" s="132">
        <v>1928921.92</v>
      </c>
    </row>
    <row r="2367" spans="1:5">
      <c r="A2367" s="308"/>
      <c r="B2367" s="132"/>
      <c r="C2367" s="132"/>
      <c r="D2367" s="309"/>
      <c r="E2367" s="132"/>
    </row>
    <row r="2368" spans="1:5">
      <c r="A2368" s="310" t="s">
        <v>610</v>
      </c>
      <c r="B2368" s="311"/>
      <c r="C2368" s="311"/>
      <c r="D2368" s="312"/>
      <c r="E2368" s="311"/>
    </row>
    <row r="2369" spans="1:5">
      <c r="A2369" s="310" t="s">
        <v>546</v>
      </c>
      <c r="B2369" s="311">
        <v>9755845</v>
      </c>
      <c r="C2369" s="311">
        <v>8796112.1500000004</v>
      </c>
      <c r="D2369" s="312">
        <v>90.162483618794695</v>
      </c>
      <c r="E2369" s="311">
        <v>-958861.46</v>
      </c>
    </row>
    <row r="2370" spans="1:5" ht="26">
      <c r="A2370" s="313" t="s">
        <v>548</v>
      </c>
      <c r="B2370" s="132">
        <v>1000</v>
      </c>
      <c r="C2370" s="132">
        <v>168.63</v>
      </c>
      <c r="D2370" s="309">
        <v>16.863</v>
      </c>
      <c r="E2370" s="132">
        <v>40.020000000000003</v>
      </c>
    </row>
    <row r="2371" spans="1:5">
      <c r="A2371" s="313" t="s">
        <v>567</v>
      </c>
      <c r="B2371" s="132">
        <v>9754845</v>
      </c>
      <c r="C2371" s="132">
        <v>8795943.5199999996</v>
      </c>
      <c r="D2371" s="309">
        <v>90.169997780590094</v>
      </c>
      <c r="E2371" s="132">
        <v>-958901.48</v>
      </c>
    </row>
    <row r="2372" spans="1:5" ht="26">
      <c r="A2372" s="314" t="s">
        <v>568</v>
      </c>
      <c r="B2372" s="132">
        <v>9754845</v>
      </c>
      <c r="C2372" s="132">
        <v>8795943.5199999996</v>
      </c>
      <c r="D2372" s="309">
        <v>90.169997780590094</v>
      </c>
      <c r="E2372" s="132">
        <v>-958901.48</v>
      </c>
    </row>
    <row r="2373" spans="1:5">
      <c r="A2373" s="310" t="s">
        <v>570</v>
      </c>
      <c r="B2373" s="311">
        <v>9755845</v>
      </c>
      <c r="C2373" s="311">
        <v>8796069.9900000002</v>
      </c>
      <c r="D2373" s="312">
        <v>90.162051467607398</v>
      </c>
      <c r="E2373" s="311">
        <v>970060.46</v>
      </c>
    </row>
    <row r="2374" spans="1:5">
      <c r="A2374" s="313" t="s">
        <v>571</v>
      </c>
      <c r="B2374" s="132">
        <v>9647495</v>
      </c>
      <c r="C2374" s="132">
        <v>8690402.6799999997</v>
      </c>
      <c r="D2374" s="309">
        <v>90.079369618745602</v>
      </c>
      <c r="E2374" s="132">
        <v>953006.72</v>
      </c>
    </row>
    <row r="2375" spans="1:5">
      <c r="A2375" s="314" t="s">
        <v>572</v>
      </c>
      <c r="B2375" s="132">
        <v>9637885</v>
      </c>
      <c r="C2375" s="132">
        <v>8680792.6799999997</v>
      </c>
      <c r="D2375" s="309">
        <v>90.069477691423003</v>
      </c>
      <c r="E2375" s="132">
        <v>953006.72</v>
      </c>
    </row>
    <row r="2376" spans="1:5">
      <c r="A2376" s="317" t="s">
        <v>573</v>
      </c>
      <c r="B2376" s="132">
        <v>9038878</v>
      </c>
      <c r="C2376" s="132">
        <v>8171025.25</v>
      </c>
      <c r="D2376" s="309">
        <v>90.3986672903429</v>
      </c>
      <c r="E2376" s="132">
        <v>813631.74</v>
      </c>
    </row>
    <row r="2377" spans="1:5">
      <c r="A2377" s="317" t="s">
        <v>574</v>
      </c>
      <c r="B2377" s="132">
        <v>599007</v>
      </c>
      <c r="C2377" s="132">
        <v>509767.43</v>
      </c>
      <c r="D2377" s="309">
        <v>85.102082279505893</v>
      </c>
      <c r="E2377" s="132">
        <v>139374.98000000001</v>
      </c>
    </row>
    <row r="2378" spans="1:5" ht="26">
      <c r="A2378" s="314" t="s">
        <v>579</v>
      </c>
      <c r="B2378" s="132">
        <v>9610</v>
      </c>
      <c r="C2378" s="132">
        <v>9610</v>
      </c>
      <c r="D2378" s="309">
        <v>100</v>
      </c>
      <c r="E2378" s="132">
        <v>0</v>
      </c>
    </row>
    <row r="2379" spans="1:5">
      <c r="A2379" s="317" t="s">
        <v>581</v>
      </c>
      <c r="B2379" s="132">
        <v>9610</v>
      </c>
      <c r="C2379" s="132">
        <v>9610</v>
      </c>
      <c r="D2379" s="309">
        <v>100</v>
      </c>
      <c r="E2379" s="132">
        <v>0</v>
      </c>
    </row>
    <row r="2380" spans="1:5">
      <c r="A2380" s="313" t="s">
        <v>591</v>
      </c>
      <c r="B2380" s="132">
        <v>108350</v>
      </c>
      <c r="C2380" s="132">
        <v>105667.31</v>
      </c>
      <c r="D2380" s="309">
        <v>97.524051684356294</v>
      </c>
      <c r="E2380" s="132">
        <v>17053.740000000002</v>
      </c>
    </row>
    <row r="2381" spans="1:5">
      <c r="A2381" s="314" t="s">
        <v>592</v>
      </c>
      <c r="B2381" s="132">
        <v>108350</v>
      </c>
      <c r="C2381" s="132">
        <v>105667.31</v>
      </c>
      <c r="D2381" s="309">
        <v>97.524051684356294</v>
      </c>
      <c r="E2381" s="132">
        <v>17053.740000000002</v>
      </c>
    </row>
    <row r="2382" spans="1:5">
      <c r="A2382" s="308" t="s">
        <v>198</v>
      </c>
      <c r="B2382" s="132">
        <v>0</v>
      </c>
      <c r="C2382" s="132">
        <v>42.16</v>
      </c>
      <c r="D2382" s="309">
        <v>0</v>
      </c>
      <c r="E2382" s="132">
        <v>-1928921.92</v>
      </c>
    </row>
    <row r="2383" spans="1:5">
      <c r="A2383" s="308" t="s">
        <v>602</v>
      </c>
      <c r="B2383" s="132">
        <v>0</v>
      </c>
      <c r="C2383" s="132">
        <v>-42.16</v>
      </c>
      <c r="D2383" s="309">
        <v>0</v>
      </c>
      <c r="E2383" s="132">
        <v>1928921.92</v>
      </c>
    </row>
    <row r="2384" spans="1:5">
      <c r="A2384" s="313" t="s">
        <v>605</v>
      </c>
      <c r="B2384" s="132">
        <v>0</v>
      </c>
      <c r="C2384" s="132">
        <v>-42.16</v>
      </c>
      <c r="D2384" s="309">
        <v>0</v>
      </c>
      <c r="E2384" s="132">
        <v>1928921.92</v>
      </c>
    </row>
    <row r="2385" spans="1:5">
      <c r="A2385" s="308"/>
      <c r="B2385" s="132"/>
      <c r="C2385" s="132"/>
      <c r="D2385" s="309"/>
      <c r="E2385" s="132"/>
    </row>
    <row r="2386" spans="1:5">
      <c r="A2386" s="323" t="s">
        <v>647</v>
      </c>
      <c r="B2386" s="132"/>
      <c r="C2386" s="132"/>
      <c r="D2386" s="309"/>
      <c r="E2386" s="132"/>
    </row>
    <row r="2387" spans="1:5">
      <c r="A2387" s="310" t="s">
        <v>546</v>
      </c>
      <c r="B2387" s="311">
        <v>1961019309</v>
      </c>
      <c r="C2387" s="311">
        <v>1955818895.76</v>
      </c>
      <c r="D2387" s="312">
        <v>99.734810707057605</v>
      </c>
      <c r="E2387" s="311">
        <v>21881646.75</v>
      </c>
    </row>
    <row r="2388" spans="1:5" ht="26">
      <c r="A2388" s="313" t="s">
        <v>548</v>
      </c>
      <c r="B2388" s="132">
        <v>25907266</v>
      </c>
      <c r="C2388" s="132">
        <v>33098333.010000002</v>
      </c>
      <c r="D2388" s="309">
        <v>127.75695054043899</v>
      </c>
      <c r="E2388" s="132">
        <v>3834049.52</v>
      </c>
    </row>
    <row r="2389" spans="1:5" ht="26">
      <c r="A2389" s="313" t="s">
        <v>549</v>
      </c>
      <c r="B2389" s="132">
        <v>550060</v>
      </c>
      <c r="C2389" s="132">
        <v>534760.97</v>
      </c>
      <c r="D2389" s="309">
        <v>97.218661600552693</v>
      </c>
      <c r="E2389" s="132">
        <v>466801.18</v>
      </c>
    </row>
    <row r="2390" spans="1:5">
      <c r="A2390" s="314" t="s">
        <v>550</v>
      </c>
      <c r="B2390" s="132">
        <v>550060</v>
      </c>
      <c r="C2390" s="132">
        <v>534760.97</v>
      </c>
      <c r="D2390" s="309">
        <v>97.218661600552693</v>
      </c>
      <c r="E2390" s="132">
        <v>466801.18</v>
      </c>
    </row>
    <row r="2391" spans="1:5">
      <c r="A2391" s="313" t="s">
        <v>552</v>
      </c>
      <c r="B2391" s="132">
        <v>293263</v>
      </c>
      <c r="C2391" s="132">
        <v>285913.73</v>
      </c>
      <c r="D2391" s="309">
        <v>97.493966166887702</v>
      </c>
      <c r="E2391" s="132">
        <v>109765</v>
      </c>
    </row>
    <row r="2392" spans="1:5">
      <c r="A2392" s="314" t="s">
        <v>553</v>
      </c>
      <c r="B2392" s="132">
        <v>272161</v>
      </c>
      <c r="C2392" s="132">
        <v>264811.73</v>
      </c>
      <c r="D2392" s="309">
        <v>97.299660862504197</v>
      </c>
      <c r="E2392" s="132">
        <v>109765</v>
      </c>
    </row>
    <row r="2393" spans="1:5">
      <c r="A2393" s="317" t="s">
        <v>616</v>
      </c>
      <c r="B2393" s="132">
        <v>265441</v>
      </c>
      <c r="C2393" s="132">
        <v>258977.44</v>
      </c>
      <c r="D2393" s="309">
        <v>97.564973007184307</v>
      </c>
      <c r="E2393" s="132">
        <v>109765</v>
      </c>
    </row>
    <row r="2394" spans="1:5" ht="26">
      <c r="A2394" s="318" t="s">
        <v>617</v>
      </c>
      <c r="B2394" s="132">
        <v>265441</v>
      </c>
      <c r="C2394" s="132">
        <v>258977.44</v>
      </c>
      <c r="D2394" s="309">
        <v>97.564973007184307</v>
      </c>
      <c r="E2394" s="132">
        <v>109765</v>
      </c>
    </row>
    <row r="2395" spans="1:5" ht="39">
      <c r="A2395" s="324" t="s">
        <v>618</v>
      </c>
      <c r="B2395" s="132">
        <v>53444</v>
      </c>
      <c r="C2395" s="132">
        <v>53444</v>
      </c>
      <c r="D2395" s="309">
        <v>100</v>
      </c>
      <c r="E2395" s="132">
        <v>-52500</v>
      </c>
    </row>
    <row r="2396" spans="1:5" ht="26">
      <c r="A2396" s="324" t="s">
        <v>620</v>
      </c>
      <c r="B2396" s="132">
        <v>52869</v>
      </c>
      <c r="C2396" s="132">
        <v>46405.440000000002</v>
      </c>
      <c r="D2396" s="309">
        <v>87.774385745900204</v>
      </c>
      <c r="E2396" s="132">
        <v>3137</v>
      </c>
    </row>
    <row r="2397" spans="1:5" ht="26">
      <c r="A2397" s="324" t="s">
        <v>622</v>
      </c>
      <c r="B2397" s="132">
        <v>159128</v>
      </c>
      <c r="C2397" s="132">
        <v>159128</v>
      </c>
      <c r="D2397" s="309">
        <v>100</v>
      </c>
      <c r="E2397" s="132">
        <v>159128</v>
      </c>
    </row>
    <row r="2398" spans="1:5" ht="26">
      <c r="A2398" s="317" t="s">
        <v>555</v>
      </c>
      <c r="B2398" s="132">
        <v>6720</v>
      </c>
      <c r="C2398" s="132">
        <v>5834.29</v>
      </c>
      <c r="D2398" s="309">
        <v>86.819791666666703</v>
      </c>
      <c r="E2398" s="132">
        <v>0</v>
      </c>
    </row>
    <row r="2399" spans="1:5" ht="26">
      <c r="A2399" s="314" t="s">
        <v>561</v>
      </c>
      <c r="B2399" s="132">
        <v>21102</v>
      </c>
      <c r="C2399" s="132">
        <v>21102</v>
      </c>
      <c r="D2399" s="309">
        <v>100</v>
      </c>
      <c r="E2399" s="132">
        <v>0</v>
      </c>
    </row>
    <row r="2400" spans="1:5" ht="39">
      <c r="A2400" s="317" t="s">
        <v>562</v>
      </c>
      <c r="B2400" s="132">
        <v>21102</v>
      </c>
      <c r="C2400" s="132">
        <v>21102</v>
      </c>
      <c r="D2400" s="309">
        <v>100</v>
      </c>
      <c r="E2400" s="132">
        <v>0</v>
      </c>
    </row>
    <row r="2401" spans="1:5" ht="65">
      <c r="A2401" s="318" t="s">
        <v>563</v>
      </c>
      <c r="B2401" s="132">
        <v>21102</v>
      </c>
      <c r="C2401" s="132">
        <v>21102</v>
      </c>
      <c r="D2401" s="309">
        <v>100</v>
      </c>
      <c r="E2401" s="132">
        <v>0</v>
      </c>
    </row>
    <row r="2402" spans="1:5">
      <c r="A2402" s="313" t="s">
        <v>567</v>
      </c>
      <c r="B2402" s="132">
        <v>1934268720</v>
      </c>
      <c r="C2402" s="132">
        <v>1921899888.05</v>
      </c>
      <c r="D2402" s="309">
        <v>99.360542213079896</v>
      </c>
      <c r="E2402" s="132">
        <v>17471031.050000001</v>
      </c>
    </row>
    <row r="2403" spans="1:5" ht="26">
      <c r="A2403" s="314" t="s">
        <v>568</v>
      </c>
      <c r="B2403" s="132">
        <v>1934268720</v>
      </c>
      <c r="C2403" s="132">
        <v>1921899888.05</v>
      </c>
      <c r="D2403" s="309">
        <v>99.360542213079896</v>
      </c>
      <c r="E2403" s="132">
        <v>17471031.050000001</v>
      </c>
    </row>
    <row r="2404" spans="1:5">
      <c r="A2404" s="310" t="s">
        <v>570</v>
      </c>
      <c r="B2404" s="311">
        <v>1954445403</v>
      </c>
      <c r="C2404" s="311">
        <v>1939802583.95</v>
      </c>
      <c r="D2404" s="312">
        <v>99.250794162501407</v>
      </c>
      <c r="E2404" s="311">
        <v>209291086.63</v>
      </c>
    </row>
    <row r="2405" spans="1:5">
      <c r="A2405" s="313" t="s">
        <v>571</v>
      </c>
      <c r="B2405" s="132">
        <v>1940924394</v>
      </c>
      <c r="C2405" s="132">
        <v>1929501963.4200001</v>
      </c>
      <c r="D2405" s="309">
        <v>99.411495336175406</v>
      </c>
      <c r="E2405" s="132">
        <v>205364125.87</v>
      </c>
    </row>
    <row r="2406" spans="1:5">
      <c r="A2406" s="314" t="s">
        <v>572</v>
      </c>
      <c r="B2406" s="132">
        <v>179026538</v>
      </c>
      <c r="C2406" s="132">
        <v>174155078.84999999</v>
      </c>
      <c r="D2406" s="309">
        <v>97.278917860769894</v>
      </c>
      <c r="E2406" s="132">
        <v>29624482.170000002</v>
      </c>
    </row>
    <row r="2407" spans="1:5">
      <c r="A2407" s="317" t="s">
        <v>573</v>
      </c>
      <c r="B2407" s="132">
        <v>143901888</v>
      </c>
      <c r="C2407" s="132">
        <v>141386371.00999999</v>
      </c>
      <c r="D2407" s="309">
        <v>98.251922177699299</v>
      </c>
      <c r="E2407" s="132">
        <v>23604902.789999999</v>
      </c>
    </row>
    <row r="2408" spans="1:5">
      <c r="A2408" s="317" t="s">
        <v>574</v>
      </c>
      <c r="B2408" s="132">
        <v>35124650</v>
      </c>
      <c r="C2408" s="132">
        <v>32768707.84</v>
      </c>
      <c r="D2408" s="309">
        <v>93.292624524372499</v>
      </c>
      <c r="E2408" s="132">
        <v>6019579.3799999999</v>
      </c>
    </row>
    <row r="2409" spans="1:5" ht="26">
      <c r="A2409" s="314" t="s">
        <v>576</v>
      </c>
      <c r="B2409" s="132">
        <v>1684458603</v>
      </c>
      <c r="C2409" s="132">
        <v>1678041344.6900001</v>
      </c>
      <c r="D2409" s="309">
        <v>99.619031402815693</v>
      </c>
      <c r="E2409" s="132">
        <v>166109707.78</v>
      </c>
    </row>
    <row r="2410" spans="1:5">
      <c r="A2410" s="317" t="s">
        <v>577</v>
      </c>
      <c r="B2410" s="132">
        <v>1682597737</v>
      </c>
      <c r="C2410" s="132">
        <v>1676220213.3499999</v>
      </c>
      <c r="D2410" s="309">
        <v>99.620971578068904</v>
      </c>
      <c r="E2410" s="132">
        <v>165982241.03</v>
      </c>
    </row>
    <row r="2411" spans="1:5">
      <c r="A2411" s="317" t="s">
        <v>578</v>
      </c>
      <c r="B2411" s="132">
        <v>1860866</v>
      </c>
      <c r="C2411" s="132">
        <v>1821131.34</v>
      </c>
      <c r="D2411" s="309">
        <v>97.864722124000295</v>
      </c>
      <c r="E2411" s="132">
        <v>127466.75</v>
      </c>
    </row>
    <row r="2412" spans="1:5" ht="26">
      <c r="A2412" s="314" t="s">
        <v>579</v>
      </c>
      <c r="B2412" s="132">
        <v>438885</v>
      </c>
      <c r="C2412" s="132">
        <v>433883.2</v>
      </c>
      <c r="D2412" s="309">
        <v>98.860339268828994</v>
      </c>
      <c r="E2412" s="132">
        <v>121584.55</v>
      </c>
    </row>
    <row r="2413" spans="1:5">
      <c r="A2413" s="317" t="s">
        <v>581</v>
      </c>
      <c r="B2413" s="132">
        <v>438885</v>
      </c>
      <c r="C2413" s="132">
        <v>433883.2</v>
      </c>
      <c r="D2413" s="309">
        <v>98.860339268828994</v>
      </c>
      <c r="E2413" s="132">
        <v>121584.55</v>
      </c>
    </row>
    <row r="2414" spans="1:5" ht="26">
      <c r="A2414" s="314" t="s">
        <v>582</v>
      </c>
      <c r="B2414" s="132">
        <v>77000368</v>
      </c>
      <c r="C2414" s="132">
        <v>76871656.680000007</v>
      </c>
      <c r="D2414" s="309">
        <v>99.832843240437498</v>
      </c>
      <c r="E2414" s="132">
        <v>9508351.3699999992</v>
      </c>
    </row>
    <row r="2415" spans="1:5" ht="26">
      <c r="A2415" s="317" t="s">
        <v>583</v>
      </c>
      <c r="B2415" s="132">
        <v>32605</v>
      </c>
      <c r="C2415" s="132">
        <v>25096.87</v>
      </c>
      <c r="D2415" s="309">
        <v>76.9724582119307</v>
      </c>
      <c r="E2415" s="132">
        <v>13778.43</v>
      </c>
    </row>
    <row r="2416" spans="1:5" ht="26">
      <c r="A2416" s="318" t="s">
        <v>584</v>
      </c>
      <c r="B2416" s="132">
        <v>2408</v>
      </c>
      <c r="C2416" s="132">
        <v>0</v>
      </c>
      <c r="D2416" s="309">
        <v>0</v>
      </c>
      <c r="E2416" s="132">
        <v>0</v>
      </c>
    </row>
    <row r="2417" spans="1:5" ht="26">
      <c r="A2417" s="318" t="s">
        <v>613</v>
      </c>
      <c r="B2417" s="132">
        <v>30197</v>
      </c>
      <c r="C2417" s="132">
        <v>25096.87</v>
      </c>
      <c r="D2417" s="309">
        <v>83.110474550451997</v>
      </c>
      <c r="E2417" s="132">
        <v>13778.43</v>
      </c>
    </row>
    <row r="2418" spans="1:5" ht="39">
      <c r="A2418" s="324" t="s">
        <v>614</v>
      </c>
      <c r="B2418" s="132">
        <v>30197</v>
      </c>
      <c r="C2418" s="132">
        <v>25096.87</v>
      </c>
      <c r="D2418" s="309">
        <v>83.110474550451997</v>
      </c>
      <c r="E2418" s="132">
        <v>13778.43</v>
      </c>
    </row>
    <row r="2419" spans="1:5" ht="52">
      <c r="A2419" s="317" t="s">
        <v>585</v>
      </c>
      <c r="B2419" s="132">
        <v>599774</v>
      </c>
      <c r="C2419" s="132">
        <v>599774</v>
      </c>
      <c r="D2419" s="309">
        <v>100</v>
      </c>
      <c r="E2419" s="132">
        <v>200000</v>
      </c>
    </row>
    <row r="2420" spans="1:5" ht="78">
      <c r="A2420" s="318" t="s">
        <v>587</v>
      </c>
      <c r="B2420" s="132">
        <v>599774</v>
      </c>
      <c r="C2420" s="132">
        <v>599774</v>
      </c>
      <c r="D2420" s="309">
        <v>100</v>
      </c>
      <c r="E2420" s="132">
        <v>200000</v>
      </c>
    </row>
    <row r="2421" spans="1:5" ht="26">
      <c r="A2421" s="317" t="s">
        <v>588</v>
      </c>
      <c r="B2421" s="132">
        <v>76367989</v>
      </c>
      <c r="C2421" s="132">
        <v>76246785.810000002</v>
      </c>
      <c r="D2421" s="309">
        <v>99.841290583152599</v>
      </c>
      <c r="E2421" s="132">
        <v>9294572.9399999995</v>
      </c>
    </row>
    <row r="2422" spans="1:5" ht="26">
      <c r="A2422" s="318" t="s">
        <v>589</v>
      </c>
      <c r="B2422" s="132">
        <v>4123755</v>
      </c>
      <c r="C2422" s="132">
        <v>4007711.7</v>
      </c>
      <c r="D2422" s="309">
        <v>97.185979768439196</v>
      </c>
      <c r="E2422" s="132">
        <v>314434.94</v>
      </c>
    </row>
    <row r="2423" spans="1:5" ht="52">
      <c r="A2423" s="318" t="s">
        <v>590</v>
      </c>
      <c r="B2423" s="132">
        <v>72244234</v>
      </c>
      <c r="C2423" s="132">
        <v>72239074.109999999</v>
      </c>
      <c r="D2423" s="309">
        <v>99.992857713738104</v>
      </c>
      <c r="E2423" s="132">
        <v>8980138</v>
      </c>
    </row>
    <row r="2424" spans="1:5">
      <c r="A2424" s="313" t="s">
        <v>591</v>
      </c>
      <c r="B2424" s="132">
        <v>13521009</v>
      </c>
      <c r="C2424" s="132">
        <v>10300620.529999999</v>
      </c>
      <c r="D2424" s="309">
        <v>76.182336170325797</v>
      </c>
      <c r="E2424" s="132">
        <v>3926960.76</v>
      </c>
    </row>
    <row r="2425" spans="1:5">
      <c r="A2425" s="314" t="s">
        <v>592</v>
      </c>
      <c r="B2425" s="132">
        <v>13521009</v>
      </c>
      <c r="C2425" s="132">
        <v>10300620.529999999</v>
      </c>
      <c r="D2425" s="309">
        <v>76.182336170325797</v>
      </c>
      <c r="E2425" s="132">
        <v>3926960.76</v>
      </c>
    </row>
    <row r="2426" spans="1:5">
      <c r="A2426" s="308" t="s">
        <v>198</v>
      </c>
      <c r="B2426" s="132">
        <v>6573906</v>
      </c>
      <c r="C2426" s="132">
        <v>16016311.810000001</v>
      </c>
      <c r="D2426" s="309">
        <v>243.63463380827201</v>
      </c>
      <c r="E2426" s="132">
        <v>-187409439.88</v>
      </c>
    </row>
    <row r="2427" spans="1:5">
      <c r="A2427" s="308" t="s">
        <v>602</v>
      </c>
      <c r="B2427" s="132">
        <v>-6573906</v>
      </c>
      <c r="C2427" s="132">
        <v>-16016311.810000001</v>
      </c>
      <c r="D2427" s="309">
        <v>243.63463380827201</v>
      </c>
      <c r="E2427" s="132">
        <v>187409439.88</v>
      </c>
    </row>
    <row r="2428" spans="1:5">
      <c r="A2428" s="313" t="s">
        <v>605</v>
      </c>
      <c r="B2428" s="132">
        <v>3259787</v>
      </c>
      <c r="C2428" s="132">
        <v>-6182618.8099999996</v>
      </c>
      <c r="D2428" s="309">
        <v>-189.66327585207301</v>
      </c>
      <c r="E2428" s="132">
        <v>197037107.88</v>
      </c>
    </row>
    <row r="2429" spans="1:5" ht="39">
      <c r="A2429" s="314" t="s">
        <v>606</v>
      </c>
      <c r="B2429" s="132">
        <v>3185696</v>
      </c>
      <c r="C2429" s="132">
        <v>-3185691.83</v>
      </c>
      <c r="D2429" s="309">
        <v>-99.999869102387706</v>
      </c>
      <c r="E2429" s="132">
        <v>-11557.08</v>
      </c>
    </row>
    <row r="2430" spans="1:5" ht="39">
      <c r="A2430" s="314" t="s">
        <v>607</v>
      </c>
      <c r="B2430" s="132">
        <v>74091</v>
      </c>
      <c r="C2430" s="132">
        <v>-71926.2</v>
      </c>
      <c r="D2430" s="309">
        <v>-97.078187634125598</v>
      </c>
      <c r="E2430" s="132">
        <v>2163</v>
      </c>
    </row>
    <row r="2431" spans="1:5">
      <c r="A2431" s="313" t="s">
        <v>609</v>
      </c>
      <c r="B2431" s="132">
        <v>-9833693</v>
      </c>
      <c r="C2431" s="132">
        <v>-9833693</v>
      </c>
      <c r="D2431" s="309">
        <v>100</v>
      </c>
      <c r="E2431" s="132">
        <v>-9627668</v>
      </c>
    </row>
    <row r="2432" spans="1:5">
      <c r="A2432" s="308"/>
      <c r="B2432" s="132"/>
      <c r="C2432" s="132"/>
      <c r="D2432" s="309"/>
      <c r="E2432" s="132"/>
    </row>
    <row r="2433" spans="1:5">
      <c r="A2433" s="310" t="s">
        <v>610</v>
      </c>
      <c r="B2433" s="311"/>
      <c r="C2433" s="311"/>
      <c r="D2433" s="312"/>
      <c r="E2433" s="311"/>
    </row>
    <row r="2434" spans="1:5">
      <c r="A2434" s="310" t="s">
        <v>546</v>
      </c>
      <c r="B2434" s="311">
        <v>1946770750</v>
      </c>
      <c r="C2434" s="311">
        <v>1944416129.1700001</v>
      </c>
      <c r="D2434" s="312">
        <v>99.879049917408096</v>
      </c>
      <c r="E2434" s="311">
        <v>27347993.390000001</v>
      </c>
    </row>
    <row r="2435" spans="1:5" ht="26">
      <c r="A2435" s="313" t="s">
        <v>548</v>
      </c>
      <c r="B2435" s="132">
        <v>25907266</v>
      </c>
      <c r="C2435" s="132">
        <v>33098333.010000002</v>
      </c>
      <c r="D2435" s="309">
        <v>127.75695054043899</v>
      </c>
      <c r="E2435" s="132">
        <v>3834049.52</v>
      </c>
    </row>
    <row r="2436" spans="1:5">
      <c r="A2436" s="313" t="s">
        <v>552</v>
      </c>
      <c r="B2436" s="132">
        <v>236194</v>
      </c>
      <c r="C2436" s="132">
        <v>235308.29</v>
      </c>
      <c r="D2436" s="309">
        <v>99.625007409163601</v>
      </c>
      <c r="E2436" s="132">
        <v>106628</v>
      </c>
    </row>
    <row r="2437" spans="1:5">
      <c r="A2437" s="314" t="s">
        <v>553</v>
      </c>
      <c r="B2437" s="132">
        <v>215092</v>
      </c>
      <c r="C2437" s="132">
        <v>214206.29</v>
      </c>
      <c r="D2437" s="309">
        <v>99.588218064828098</v>
      </c>
      <c r="E2437" s="132">
        <v>106628</v>
      </c>
    </row>
    <row r="2438" spans="1:5">
      <c r="A2438" s="317" t="s">
        <v>616</v>
      </c>
      <c r="B2438" s="132">
        <v>208372</v>
      </c>
      <c r="C2438" s="132">
        <v>208372</v>
      </c>
      <c r="D2438" s="309">
        <v>100</v>
      </c>
      <c r="E2438" s="132">
        <v>106628</v>
      </c>
    </row>
    <row r="2439" spans="1:5" ht="26">
      <c r="A2439" s="318" t="s">
        <v>617</v>
      </c>
      <c r="B2439" s="132">
        <v>208372</v>
      </c>
      <c r="C2439" s="132">
        <v>208372</v>
      </c>
      <c r="D2439" s="309">
        <v>100</v>
      </c>
      <c r="E2439" s="132">
        <v>106628</v>
      </c>
    </row>
    <row r="2440" spans="1:5" ht="39">
      <c r="A2440" s="324" t="s">
        <v>618</v>
      </c>
      <c r="B2440" s="132">
        <v>49244</v>
      </c>
      <c r="C2440" s="132">
        <v>49244</v>
      </c>
      <c r="D2440" s="309">
        <v>100</v>
      </c>
      <c r="E2440" s="132">
        <v>-52500</v>
      </c>
    </row>
    <row r="2441" spans="1:5" ht="26">
      <c r="A2441" s="324" t="s">
        <v>622</v>
      </c>
      <c r="B2441" s="132">
        <v>159128</v>
      </c>
      <c r="C2441" s="132">
        <v>159128</v>
      </c>
      <c r="D2441" s="309">
        <v>100</v>
      </c>
      <c r="E2441" s="132">
        <v>159128</v>
      </c>
    </row>
    <row r="2442" spans="1:5" ht="26">
      <c r="A2442" s="317" t="s">
        <v>555</v>
      </c>
      <c r="B2442" s="132">
        <v>6720</v>
      </c>
      <c r="C2442" s="132">
        <v>5834.29</v>
      </c>
      <c r="D2442" s="309">
        <v>86.819791666666703</v>
      </c>
      <c r="E2442" s="132">
        <v>0</v>
      </c>
    </row>
    <row r="2443" spans="1:5" ht="26">
      <c r="A2443" s="314" t="s">
        <v>561</v>
      </c>
      <c r="B2443" s="132">
        <v>21102</v>
      </c>
      <c r="C2443" s="132">
        <v>21102</v>
      </c>
      <c r="D2443" s="309">
        <v>100</v>
      </c>
      <c r="E2443" s="132">
        <v>0</v>
      </c>
    </row>
    <row r="2444" spans="1:5" ht="39">
      <c r="A2444" s="317" t="s">
        <v>562</v>
      </c>
      <c r="B2444" s="132">
        <v>21102</v>
      </c>
      <c r="C2444" s="132">
        <v>21102</v>
      </c>
      <c r="D2444" s="309">
        <v>100</v>
      </c>
      <c r="E2444" s="132">
        <v>0</v>
      </c>
    </row>
    <row r="2445" spans="1:5" ht="65">
      <c r="A2445" s="318" t="s">
        <v>563</v>
      </c>
      <c r="B2445" s="132">
        <v>21102</v>
      </c>
      <c r="C2445" s="132">
        <v>21102</v>
      </c>
      <c r="D2445" s="309">
        <v>100</v>
      </c>
      <c r="E2445" s="132">
        <v>0</v>
      </c>
    </row>
    <row r="2446" spans="1:5">
      <c r="A2446" s="313" t="s">
        <v>567</v>
      </c>
      <c r="B2446" s="132">
        <v>1920627290</v>
      </c>
      <c r="C2446" s="132">
        <v>1911082487.8699999</v>
      </c>
      <c r="D2446" s="309">
        <v>99.503037253521498</v>
      </c>
      <c r="E2446" s="132">
        <v>23407315.870000001</v>
      </c>
    </row>
    <row r="2447" spans="1:5" ht="26">
      <c r="A2447" s="314" t="s">
        <v>568</v>
      </c>
      <c r="B2447" s="132">
        <v>1920627290</v>
      </c>
      <c r="C2447" s="132">
        <v>1911082487.8699999</v>
      </c>
      <c r="D2447" s="309">
        <v>99.503037253521498</v>
      </c>
      <c r="E2447" s="132">
        <v>23407315.870000001</v>
      </c>
    </row>
    <row r="2448" spans="1:5">
      <c r="A2448" s="310" t="s">
        <v>570</v>
      </c>
      <c r="B2448" s="311">
        <v>1940122753</v>
      </c>
      <c r="C2448" s="311">
        <v>1928371897.53</v>
      </c>
      <c r="D2448" s="312">
        <v>99.3943241245004</v>
      </c>
      <c r="E2448" s="311">
        <v>206686213.22</v>
      </c>
    </row>
    <row r="2449" spans="1:5">
      <c r="A2449" s="313" t="s">
        <v>571</v>
      </c>
      <c r="B2449" s="132">
        <v>1931388628</v>
      </c>
      <c r="C2449" s="132">
        <v>1921029306.1900001</v>
      </c>
      <c r="D2449" s="309">
        <v>99.463633488371102</v>
      </c>
      <c r="E2449" s="132">
        <v>203036862.78</v>
      </c>
    </row>
    <row r="2450" spans="1:5">
      <c r="A2450" s="314" t="s">
        <v>572</v>
      </c>
      <c r="B2450" s="132">
        <v>171225249</v>
      </c>
      <c r="C2450" s="132">
        <v>167350166.19999999</v>
      </c>
      <c r="D2450" s="309">
        <v>97.736850830919195</v>
      </c>
      <c r="E2450" s="132">
        <v>27972596.079999998</v>
      </c>
    </row>
    <row r="2451" spans="1:5">
      <c r="A2451" s="317" t="s">
        <v>573</v>
      </c>
      <c r="B2451" s="132">
        <v>141597855</v>
      </c>
      <c r="C2451" s="132">
        <v>139347940.96000001</v>
      </c>
      <c r="D2451" s="309">
        <v>98.411053585522197</v>
      </c>
      <c r="E2451" s="132">
        <v>23092807.710000001</v>
      </c>
    </row>
    <row r="2452" spans="1:5">
      <c r="A2452" s="317" t="s">
        <v>574</v>
      </c>
      <c r="B2452" s="132">
        <v>29627394</v>
      </c>
      <c r="C2452" s="132">
        <v>28002225.239999998</v>
      </c>
      <c r="D2452" s="309">
        <v>94.514641550991598</v>
      </c>
      <c r="E2452" s="132">
        <v>4879788.37</v>
      </c>
    </row>
    <row r="2453" spans="1:5" ht="26">
      <c r="A2453" s="314" t="s">
        <v>576</v>
      </c>
      <c r="B2453" s="132">
        <v>1683344804</v>
      </c>
      <c r="C2453" s="132">
        <v>1676989473.6900001</v>
      </c>
      <c r="D2453" s="309">
        <v>99.622458197815504</v>
      </c>
      <c r="E2453" s="132">
        <v>165634330.78</v>
      </c>
    </row>
    <row r="2454" spans="1:5">
      <c r="A2454" s="317" t="s">
        <v>577</v>
      </c>
      <c r="B2454" s="132">
        <v>1681483938</v>
      </c>
      <c r="C2454" s="132">
        <v>1675168342.3499999</v>
      </c>
      <c r="D2454" s="309">
        <v>99.624403450590705</v>
      </c>
      <c r="E2454" s="132">
        <v>165506864.03</v>
      </c>
    </row>
    <row r="2455" spans="1:5">
      <c r="A2455" s="317" t="s">
        <v>578</v>
      </c>
      <c r="B2455" s="132">
        <v>1860866</v>
      </c>
      <c r="C2455" s="132">
        <v>1821131.34</v>
      </c>
      <c r="D2455" s="309">
        <v>97.864722124000295</v>
      </c>
      <c r="E2455" s="132">
        <v>127466.75</v>
      </c>
    </row>
    <row r="2456" spans="1:5" ht="26">
      <c r="A2456" s="314" t="s">
        <v>579</v>
      </c>
      <c r="B2456" s="132">
        <v>417981</v>
      </c>
      <c r="C2456" s="132">
        <v>417783.62</v>
      </c>
      <c r="D2456" s="309">
        <v>99.952777757840707</v>
      </c>
      <c r="E2456" s="132">
        <v>121584.55</v>
      </c>
    </row>
    <row r="2457" spans="1:5">
      <c r="A2457" s="317" t="s">
        <v>581</v>
      </c>
      <c r="B2457" s="132">
        <v>417981</v>
      </c>
      <c r="C2457" s="132">
        <v>417783.62</v>
      </c>
      <c r="D2457" s="309">
        <v>99.952777757840707</v>
      </c>
      <c r="E2457" s="132">
        <v>121584.55</v>
      </c>
    </row>
    <row r="2458" spans="1:5" ht="26">
      <c r="A2458" s="314" t="s">
        <v>582</v>
      </c>
      <c r="B2458" s="132">
        <v>76400594</v>
      </c>
      <c r="C2458" s="132">
        <v>76271882.680000007</v>
      </c>
      <c r="D2458" s="309">
        <v>99.831530995688297</v>
      </c>
      <c r="E2458" s="132">
        <v>9308351.3699999992</v>
      </c>
    </row>
    <row r="2459" spans="1:5" ht="26">
      <c r="A2459" s="317" t="s">
        <v>583</v>
      </c>
      <c r="B2459" s="132">
        <v>32605</v>
      </c>
      <c r="C2459" s="132">
        <v>25096.87</v>
      </c>
      <c r="D2459" s="309">
        <v>76.9724582119307</v>
      </c>
      <c r="E2459" s="132">
        <v>13778.43</v>
      </c>
    </row>
    <row r="2460" spans="1:5" ht="26">
      <c r="A2460" s="318" t="s">
        <v>584</v>
      </c>
      <c r="B2460" s="132">
        <v>2408</v>
      </c>
      <c r="C2460" s="132">
        <v>0</v>
      </c>
      <c r="D2460" s="309">
        <v>0</v>
      </c>
      <c r="E2460" s="132">
        <v>0</v>
      </c>
    </row>
    <row r="2461" spans="1:5" ht="26">
      <c r="A2461" s="318" t="s">
        <v>613</v>
      </c>
      <c r="B2461" s="132">
        <v>30197</v>
      </c>
      <c r="C2461" s="132">
        <v>25096.87</v>
      </c>
      <c r="D2461" s="309">
        <v>83.110474550451997</v>
      </c>
      <c r="E2461" s="132">
        <v>13778.43</v>
      </c>
    </row>
    <row r="2462" spans="1:5" ht="39">
      <c r="A2462" s="324" t="s">
        <v>614</v>
      </c>
      <c r="B2462" s="132">
        <v>30197</v>
      </c>
      <c r="C2462" s="132">
        <v>25096.87</v>
      </c>
      <c r="D2462" s="309">
        <v>83.110474550451997</v>
      </c>
      <c r="E2462" s="132">
        <v>13778.43</v>
      </c>
    </row>
    <row r="2463" spans="1:5" ht="26">
      <c r="A2463" s="317" t="s">
        <v>588</v>
      </c>
      <c r="B2463" s="132">
        <v>76367989</v>
      </c>
      <c r="C2463" s="132">
        <v>76246785.810000002</v>
      </c>
      <c r="D2463" s="309">
        <v>99.841290583152599</v>
      </c>
      <c r="E2463" s="132">
        <v>9294572.9399999995</v>
      </c>
    </row>
    <row r="2464" spans="1:5" ht="26">
      <c r="A2464" s="318" t="s">
        <v>589</v>
      </c>
      <c r="B2464" s="132">
        <v>4123755</v>
      </c>
      <c r="C2464" s="132">
        <v>4007711.7</v>
      </c>
      <c r="D2464" s="309">
        <v>97.185979768439196</v>
      </c>
      <c r="E2464" s="132">
        <v>314434.94</v>
      </c>
    </row>
    <row r="2465" spans="1:5" ht="52">
      <c r="A2465" s="318" t="s">
        <v>590</v>
      </c>
      <c r="B2465" s="132">
        <v>72244234</v>
      </c>
      <c r="C2465" s="132">
        <v>72239074.109999999</v>
      </c>
      <c r="D2465" s="309">
        <v>99.992857713738104</v>
      </c>
      <c r="E2465" s="132">
        <v>8980138</v>
      </c>
    </row>
    <row r="2466" spans="1:5">
      <c r="A2466" s="313" t="s">
        <v>591</v>
      </c>
      <c r="B2466" s="132">
        <v>8734125</v>
      </c>
      <c r="C2466" s="132">
        <v>7342591.3399999999</v>
      </c>
      <c r="D2466" s="309">
        <v>84.067852704191907</v>
      </c>
      <c r="E2466" s="132">
        <v>3649350.44</v>
      </c>
    </row>
    <row r="2467" spans="1:5">
      <c r="A2467" s="314" t="s">
        <v>592</v>
      </c>
      <c r="B2467" s="132">
        <v>8734125</v>
      </c>
      <c r="C2467" s="132">
        <v>7342591.3399999999</v>
      </c>
      <c r="D2467" s="309">
        <v>84.067852704191907</v>
      </c>
      <c r="E2467" s="132">
        <v>3649350.44</v>
      </c>
    </row>
    <row r="2468" spans="1:5">
      <c r="A2468" s="308" t="s">
        <v>198</v>
      </c>
      <c r="B2468" s="132">
        <v>6647997</v>
      </c>
      <c r="C2468" s="132">
        <v>16044231.640000001</v>
      </c>
      <c r="D2468" s="309">
        <v>241.33933333604099</v>
      </c>
      <c r="E2468" s="132">
        <v>-179338219.83000001</v>
      </c>
    </row>
    <row r="2469" spans="1:5">
      <c r="A2469" s="308" t="s">
        <v>602</v>
      </c>
      <c r="B2469" s="132">
        <v>-6647997</v>
      </c>
      <c r="C2469" s="132">
        <v>-16044231.640000001</v>
      </c>
      <c r="D2469" s="309">
        <v>241.33933333604099</v>
      </c>
      <c r="E2469" s="132">
        <v>179338219.83000001</v>
      </c>
    </row>
    <row r="2470" spans="1:5">
      <c r="A2470" s="313" t="s">
        <v>605</v>
      </c>
      <c r="B2470" s="132">
        <v>3185696</v>
      </c>
      <c r="C2470" s="132">
        <v>-6210538.6399999997</v>
      </c>
      <c r="D2470" s="309">
        <v>-194.95076240796399</v>
      </c>
      <c r="E2470" s="132">
        <v>188965887.83000001</v>
      </c>
    </row>
    <row r="2471" spans="1:5" ht="39">
      <c r="A2471" s="314" t="s">
        <v>606</v>
      </c>
      <c r="B2471" s="132">
        <v>3185696</v>
      </c>
      <c r="C2471" s="132">
        <v>-3185691.83</v>
      </c>
      <c r="D2471" s="309">
        <v>-99.999869102387706</v>
      </c>
      <c r="E2471" s="132">
        <v>-11557.08</v>
      </c>
    </row>
    <row r="2472" spans="1:5">
      <c r="A2472" s="313" t="s">
        <v>609</v>
      </c>
      <c r="B2472" s="132">
        <v>-9833693</v>
      </c>
      <c r="C2472" s="132">
        <v>-9833693</v>
      </c>
      <c r="D2472" s="309">
        <v>100</v>
      </c>
      <c r="E2472" s="132">
        <v>-9627668</v>
      </c>
    </row>
    <row r="2473" spans="1:5">
      <c r="A2473" s="308"/>
      <c r="B2473" s="132"/>
      <c r="C2473" s="132"/>
      <c r="D2473" s="309"/>
      <c r="E2473" s="132"/>
    </row>
    <row r="2474" spans="1:5" ht="26">
      <c r="A2474" s="310" t="s">
        <v>611</v>
      </c>
      <c r="B2474" s="311"/>
      <c r="C2474" s="311"/>
      <c r="D2474" s="312"/>
      <c r="E2474" s="311"/>
    </row>
    <row r="2475" spans="1:5">
      <c r="A2475" s="310" t="s">
        <v>546</v>
      </c>
      <c r="B2475" s="311">
        <v>14248559</v>
      </c>
      <c r="C2475" s="311">
        <v>11402766.59</v>
      </c>
      <c r="D2475" s="312">
        <v>80.027507272840694</v>
      </c>
      <c r="E2475" s="311">
        <v>-5466346.6399999997</v>
      </c>
    </row>
    <row r="2476" spans="1:5" ht="26">
      <c r="A2476" s="313" t="s">
        <v>549</v>
      </c>
      <c r="B2476" s="132">
        <v>550060</v>
      </c>
      <c r="C2476" s="132">
        <v>534760.97</v>
      </c>
      <c r="D2476" s="309">
        <v>97.218661600552693</v>
      </c>
      <c r="E2476" s="132">
        <v>466801.18</v>
      </c>
    </row>
    <row r="2477" spans="1:5">
      <c r="A2477" s="314" t="s">
        <v>550</v>
      </c>
      <c r="B2477" s="132">
        <v>550060</v>
      </c>
      <c r="C2477" s="132">
        <v>534760.97</v>
      </c>
      <c r="D2477" s="309">
        <v>97.218661600552693</v>
      </c>
      <c r="E2477" s="132">
        <v>466801.18</v>
      </c>
    </row>
    <row r="2478" spans="1:5">
      <c r="A2478" s="313" t="s">
        <v>552</v>
      </c>
      <c r="B2478" s="132">
        <v>57069</v>
      </c>
      <c r="C2478" s="132">
        <v>50605.440000000002</v>
      </c>
      <c r="D2478" s="309">
        <v>88.674131314724306</v>
      </c>
      <c r="E2478" s="132">
        <v>3137</v>
      </c>
    </row>
    <row r="2479" spans="1:5">
      <c r="A2479" s="314" t="s">
        <v>553</v>
      </c>
      <c r="B2479" s="132">
        <v>57069</v>
      </c>
      <c r="C2479" s="132">
        <v>50605.440000000002</v>
      </c>
      <c r="D2479" s="309">
        <v>88.674131314724306</v>
      </c>
      <c r="E2479" s="132">
        <v>3137</v>
      </c>
    </row>
    <row r="2480" spans="1:5">
      <c r="A2480" s="317" t="s">
        <v>616</v>
      </c>
      <c r="B2480" s="132">
        <v>57069</v>
      </c>
      <c r="C2480" s="132">
        <v>50605.440000000002</v>
      </c>
      <c r="D2480" s="309">
        <v>88.674131314724306</v>
      </c>
      <c r="E2480" s="132">
        <v>3137</v>
      </c>
    </row>
    <row r="2481" spans="1:5" ht="26">
      <c r="A2481" s="318" t="s">
        <v>617</v>
      </c>
      <c r="B2481" s="132">
        <v>57069</v>
      </c>
      <c r="C2481" s="132">
        <v>50605.440000000002</v>
      </c>
      <c r="D2481" s="309">
        <v>88.674131314724306</v>
      </c>
      <c r="E2481" s="132">
        <v>3137</v>
      </c>
    </row>
    <row r="2482" spans="1:5" ht="39">
      <c r="A2482" s="324" t="s">
        <v>618</v>
      </c>
      <c r="B2482" s="132">
        <v>4200</v>
      </c>
      <c r="C2482" s="132">
        <v>4200</v>
      </c>
      <c r="D2482" s="309">
        <v>100</v>
      </c>
      <c r="E2482" s="132">
        <v>0</v>
      </c>
    </row>
    <row r="2483" spans="1:5" ht="26">
      <c r="A2483" s="324" t="s">
        <v>620</v>
      </c>
      <c r="B2483" s="132">
        <v>52869</v>
      </c>
      <c r="C2483" s="132">
        <v>46405.440000000002</v>
      </c>
      <c r="D2483" s="309">
        <v>87.774385745900204</v>
      </c>
      <c r="E2483" s="132">
        <v>3137</v>
      </c>
    </row>
    <row r="2484" spans="1:5">
      <c r="A2484" s="313" t="s">
        <v>567</v>
      </c>
      <c r="B2484" s="132">
        <v>13641430</v>
      </c>
      <c r="C2484" s="132">
        <v>10817400.18</v>
      </c>
      <c r="D2484" s="309">
        <v>79.298139417934905</v>
      </c>
      <c r="E2484" s="132">
        <v>-5936284.8200000003</v>
      </c>
    </row>
    <row r="2485" spans="1:5" ht="26">
      <c r="A2485" s="314" t="s">
        <v>568</v>
      </c>
      <c r="B2485" s="132">
        <v>13641430</v>
      </c>
      <c r="C2485" s="132">
        <v>10817400.18</v>
      </c>
      <c r="D2485" s="309">
        <v>79.298139417934905</v>
      </c>
      <c r="E2485" s="132">
        <v>-5936284.8200000003</v>
      </c>
    </row>
    <row r="2486" spans="1:5">
      <c r="A2486" s="310" t="s">
        <v>570</v>
      </c>
      <c r="B2486" s="311">
        <v>14322650</v>
      </c>
      <c r="C2486" s="311">
        <v>11430686.42</v>
      </c>
      <c r="D2486" s="312">
        <v>79.808460166240195</v>
      </c>
      <c r="E2486" s="311">
        <v>2604873.41</v>
      </c>
    </row>
    <row r="2487" spans="1:5">
      <c r="A2487" s="313" t="s">
        <v>571</v>
      </c>
      <c r="B2487" s="132">
        <v>9535766</v>
      </c>
      <c r="C2487" s="132">
        <v>8472657.2300000004</v>
      </c>
      <c r="D2487" s="309">
        <v>88.851354259322207</v>
      </c>
      <c r="E2487" s="132">
        <v>2327263.09</v>
      </c>
    </row>
    <row r="2488" spans="1:5">
      <c r="A2488" s="314" t="s">
        <v>572</v>
      </c>
      <c r="B2488" s="132">
        <v>7801289</v>
      </c>
      <c r="C2488" s="132">
        <v>6804912.6500000004</v>
      </c>
      <c r="D2488" s="309">
        <v>87.228054876572301</v>
      </c>
      <c r="E2488" s="132">
        <v>1651886.09</v>
      </c>
    </row>
    <row r="2489" spans="1:5">
      <c r="A2489" s="317" t="s">
        <v>573</v>
      </c>
      <c r="B2489" s="132">
        <v>2304033</v>
      </c>
      <c r="C2489" s="132">
        <v>2038430.05</v>
      </c>
      <c r="D2489" s="309">
        <v>88.472259294897299</v>
      </c>
      <c r="E2489" s="132">
        <v>512095.08</v>
      </c>
    </row>
    <row r="2490" spans="1:5">
      <c r="A2490" s="317" t="s">
        <v>574</v>
      </c>
      <c r="B2490" s="132">
        <v>5497256</v>
      </c>
      <c r="C2490" s="132">
        <v>4766482.5999999996</v>
      </c>
      <c r="D2490" s="309">
        <v>86.706578700355195</v>
      </c>
      <c r="E2490" s="132">
        <v>1139791.01</v>
      </c>
    </row>
    <row r="2491" spans="1:5" ht="26">
      <c r="A2491" s="314" t="s">
        <v>576</v>
      </c>
      <c r="B2491" s="132">
        <v>1113799</v>
      </c>
      <c r="C2491" s="132">
        <v>1051871</v>
      </c>
      <c r="D2491" s="309">
        <v>94.439930364455407</v>
      </c>
      <c r="E2491" s="132">
        <v>475377</v>
      </c>
    </row>
    <row r="2492" spans="1:5">
      <c r="A2492" s="317" t="s">
        <v>577</v>
      </c>
      <c r="B2492" s="132">
        <v>1113799</v>
      </c>
      <c r="C2492" s="132">
        <v>1051871</v>
      </c>
      <c r="D2492" s="309">
        <v>94.439930364455407</v>
      </c>
      <c r="E2492" s="132">
        <v>475377</v>
      </c>
    </row>
    <row r="2493" spans="1:5" ht="26">
      <c r="A2493" s="314" t="s">
        <v>579</v>
      </c>
      <c r="B2493" s="132">
        <v>20904</v>
      </c>
      <c r="C2493" s="132">
        <v>16099.58</v>
      </c>
      <c r="D2493" s="309">
        <v>77.016743207041699</v>
      </c>
      <c r="E2493" s="132">
        <v>0</v>
      </c>
    </row>
    <row r="2494" spans="1:5">
      <c r="A2494" s="317" t="s">
        <v>581</v>
      </c>
      <c r="B2494" s="132">
        <v>20904</v>
      </c>
      <c r="C2494" s="132">
        <v>16099.58</v>
      </c>
      <c r="D2494" s="309">
        <v>77.016743207041699</v>
      </c>
      <c r="E2494" s="132">
        <v>0</v>
      </c>
    </row>
    <row r="2495" spans="1:5" ht="26">
      <c r="A2495" s="314" t="s">
        <v>582</v>
      </c>
      <c r="B2495" s="132">
        <v>599774</v>
      </c>
      <c r="C2495" s="132">
        <v>599774</v>
      </c>
      <c r="D2495" s="309">
        <v>100</v>
      </c>
      <c r="E2495" s="132">
        <v>200000</v>
      </c>
    </row>
    <row r="2496" spans="1:5" ht="52">
      <c r="A2496" s="317" t="s">
        <v>585</v>
      </c>
      <c r="B2496" s="132">
        <v>599774</v>
      </c>
      <c r="C2496" s="132">
        <v>599774</v>
      </c>
      <c r="D2496" s="309">
        <v>100</v>
      </c>
      <c r="E2496" s="132">
        <v>200000</v>
      </c>
    </row>
    <row r="2497" spans="1:5" ht="78">
      <c r="A2497" s="318" t="s">
        <v>587</v>
      </c>
      <c r="B2497" s="132">
        <v>599774</v>
      </c>
      <c r="C2497" s="132">
        <v>599774</v>
      </c>
      <c r="D2497" s="309">
        <v>100</v>
      </c>
      <c r="E2497" s="132">
        <v>200000</v>
      </c>
    </row>
    <row r="2498" spans="1:5">
      <c r="A2498" s="313" t="s">
        <v>591</v>
      </c>
      <c r="B2498" s="132">
        <v>4786884</v>
      </c>
      <c r="C2498" s="132">
        <v>2958029.19</v>
      </c>
      <c r="D2498" s="309">
        <v>61.794461491024201</v>
      </c>
      <c r="E2498" s="132">
        <v>277610.32</v>
      </c>
    </row>
    <row r="2499" spans="1:5">
      <c r="A2499" s="314" t="s">
        <v>592</v>
      </c>
      <c r="B2499" s="132">
        <v>4786884</v>
      </c>
      <c r="C2499" s="132">
        <v>2958029.19</v>
      </c>
      <c r="D2499" s="309">
        <v>61.794461491024201</v>
      </c>
      <c r="E2499" s="132">
        <v>277610.32</v>
      </c>
    </row>
    <row r="2500" spans="1:5">
      <c r="A2500" s="308" t="s">
        <v>198</v>
      </c>
      <c r="B2500" s="132">
        <v>-74091</v>
      </c>
      <c r="C2500" s="132">
        <v>-27919.83</v>
      </c>
      <c r="D2500" s="309">
        <v>37.6831598979633</v>
      </c>
      <c r="E2500" s="132">
        <v>-8071220.0499999998</v>
      </c>
    </row>
    <row r="2501" spans="1:5">
      <c r="A2501" s="308" t="s">
        <v>602</v>
      </c>
      <c r="B2501" s="132">
        <v>74091</v>
      </c>
      <c r="C2501" s="132">
        <v>27919.83</v>
      </c>
      <c r="D2501" s="309">
        <v>37.6831598979633</v>
      </c>
      <c r="E2501" s="132">
        <v>8071220.0499999998</v>
      </c>
    </row>
    <row r="2502" spans="1:5">
      <c r="A2502" s="313" t="s">
        <v>605</v>
      </c>
      <c r="B2502" s="132">
        <v>74091</v>
      </c>
      <c r="C2502" s="132">
        <v>27919.83</v>
      </c>
      <c r="D2502" s="309">
        <v>37.6831598979633</v>
      </c>
      <c r="E2502" s="132">
        <v>8071220.0499999998</v>
      </c>
    </row>
    <row r="2503" spans="1:5" ht="39">
      <c r="A2503" s="314" t="s">
        <v>607</v>
      </c>
      <c r="B2503" s="132">
        <v>74091</v>
      </c>
      <c r="C2503" s="132">
        <v>-71926.2</v>
      </c>
      <c r="D2503" s="309">
        <v>-97.078187634125598</v>
      </c>
      <c r="E2503" s="132">
        <v>2163</v>
      </c>
    </row>
    <row r="2504" spans="1:5">
      <c r="A2504" s="308"/>
      <c r="B2504" s="132"/>
      <c r="C2504" s="132"/>
      <c r="D2504" s="309"/>
      <c r="E2504" s="132"/>
    </row>
    <row r="2505" spans="1:5">
      <c r="A2505" s="323" t="s">
        <v>648</v>
      </c>
      <c r="B2505" s="132"/>
      <c r="C2505" s="132"/>
      <c r="D2505" s="309"/>
      <c r="E2505" s="132"/>
    </row>
    <row r="2506" spans="1:5">
      <c r="A2506" s="310" t="s">
        <v>546</v>
      </c>
      <c r="B2506" s="311">
        <v>4265489</v>
      </c>
      <c r="C2506" s="311">
        <v>3753712.41</v>
      </c>
      <c r="D2506" s="312">
        <v>88.001924515571403</v>
      </c>
      <c r="E2506" s="311">
        <v>-511776.59</v>
      </c>
    </row>
    <row r="2507" spans="1:5">
      <c r="A2507" s="313" t="s">
        <v>567</v>
      </c>
      <c r="B2507" s="132">
        <v>4265489</v>
      </c>
      <c r="C2507" s="132">
        <v>3753712.41</v>
      </c>
      <c r="D2507" s="309">
        <v>88.001924515571403</v>
      </c>
      <c r="E2507" s="132">
        <v>-511776.59</v>
      </c>
    </row>
    <row r="2508" spans="1:5" ht="26">
      <c r="A2508" s="314" t="s">
        <v>568</v>
      </c>
      <c r="B2508" s="132">
        <v>4265489</v>
      </c>
      <c r="C2508" s="132">
        <v>3753712.41</v>
      </c>
      <c r="D2508" s="309">
        <v>88.001924515571403</v>
      </c>
      <c r="E2508" s="132">
        <v>-511776.59</v>
      </c>
    </row>
    <row r="2509" spans="1:5">
      <c r="A2509" s="310" t="s">
        <v>570</v>
      </c>
      <c r="B2509" s="311">
        <v>4265489</v>
      </c>
      <c r="C2509" s="311">
        <v>3753712.41</v>
      </c>
      <c r="D2509" s="312">
        <v>88.001924515571403</v>
      </c>
      <c r="E2509" s="311">
        <v>350522.06</v>
      </c>
    </row>
    <row r="2510" spans="1:5">
      <c r="A2510" s="313" t="s">
        <v>571</v>
      </c>
      <c r="B2510" s="132">
        <v>4251683</v>
      </c>
      <c r="C2510" s="132">
        <v>3739945.19</v>
      </c>
      <c r="D2510" s="309">
        <v>87.963876657784695</v>
      </c>
      <c r="E2510" s="132">
        <v>350060.84</v>
      </c>
    </row>
    <row r="2511" spans="1:5">
      <c r="A2511" s="314" t="s">
        <v>572</v>
      </c>
      <c r="B2511" s="132">
        <v>4219320</v>
      </c>
      <c r="C2511" s="132">
        <v>3707582.76</v>
      </c>
      <c r="D2511" s="309">
        <v>87.8715707744376</v>
      </c>
      <c r="E2511" s="132">
        <v>350060.84</v>
      </c>
    </row>
    <row r="2512" spans="1:5">
      <c r="A2512" s="317" t="s">
        <v>573</v>
      </c>
      <c r="B2512" s="132">
        <v>3385764</v>
      </c>
      <c r="C2512" s="132">
        <v>3093350.8</v>
      </c>
      <c r="D2512" s="309">
        <v>91.363450021915298</v>
      </c>
      <c r="E2512" s="132">
        <v>265039.73</v>
      </c>
    </row>
    <row r="2513" spans="1:5">
      <c r="A2513" s="317" t="s">
        <v>574</v>
      </c>
      <c r="B2513" s="132">
        <v>833556</v>
      </c>
      <c r="C2513" s="132">
        <v>614231.96</v>
      </c>
      <c r="D2513" s="309">
        <v>73.688145727461603</v>
      </c>
      <c r="E2513" s="132">
        <v>85021.11</v>
      </c>
    </row>
    <row r="2514" spans="1:5" ht="26">
      <c r="A2514" s="314" t="s">
        <v>579</v>
      </c>
      <c r="B2514" s="132">
        <v>1000</v>
      </c>
      <c r="C2514" s="132">
        <v>1000</v>
      </c>
      <c r="D2514" s="309">
        <v>100</v>
      </c>
      <c r="E2514" s="132">
        <v>0</v>
      </c>
    </row>
    <row r="2515" spans="1:5">
      <c r="A2515" s="317" t="s">
        <v>581</v>
      </c>
      <c r="B2515" s="132">
        <v>1000</v>
      </c>
      <c r="C2515" s="132">
        <v>1000</v>
      </c>
      <c r="D2515" s="309">
        <v>100</v>
      </c>
      <c r="E2515" s="132">
        <v>0</v>
      </c>
    </row>
    <row r="2516" spans="1:5" ht="26">
      <c r="A2516" s="314" t="s">
        <v>582</v>
      </c>
      <c r="B2516" s="132">
        <v>31363</v>
      </c>
      <c r="C2516" s="132">
        <v>31362.43</v>
      </c>
      <c r="D2516" s="309">
        <v>99.998182571820294</v>
      </c>
      <c r="E2516" s="132">
        <v>0</v>
      </c>
    </row>
    <row r="2517" spans="1:5" ht="26">
      <c r="A2517" s="317" t="s">
        <v>583</v>
      </c>
      <c r="B2517" s="132">
        <v>31363</v>
      </c>
      <c r="C2517" s="132">
        <v>31362.43</v>
      </c>
      <c r="D2517" s="309">
        <v>99.998182571820294</v>
      </c>
      <c r="E2517" s="132">
        <v>0</v>
      </c>
    </row>
    <row r="2518" spans="1:5" ht="26">
      <c r="A2518" s="318" t="s">
        <v>613</v>
      </c>
      <c r="B2518" s="132">
        <v>31363</v>
      </c>
      <c r="C2518" s="132">
        <v>31362.43</v>
      </c>
      <c r="D2518" s="309">
        <v>99.998182571820294</v>
      </c>
      <c r="E2518" s="132">
        <v>0</v>
      </c>
    </row>
    <row r="2519" spans="1:5" ht="39">
      <c r="A2519" s="324" t="s">
        <v>614</v>
      </c>
      <c r="B2519" s="132">
        <v>31363</v>
      </c>
      <c r="C2519" s="132">
        <v>31362.43</v>
      </c>
      <c r="D2519" s="309">
        <v>99.998182571820294</v>
      </c>
      <c r="E2519" s="132">
        <v>0</v>
      </c>
    </row>
    <row r="2520" spans="1:5">
      <c r="A2520" s="313" t="s">
        <v>591</v>
      </c>
      <c r="B2520" s="132">
        <v>13806</v>
      </c>
      <c r="C2520" s="132">
        <v>13767.22</v>
      </c>
      <c r="D2520" s="309">
        <v>99.719107634361905</v>
      </c>
      <c r="E2520" s="132">
        <v>461.22</v>
      </c>
    </row>
    <row r="2521" spans="1:5">
      <c r="A2521" s="314" t="s">
        <v>592</v>
      </c>
      <c r="B2521" s="132">
        <v>13806</v>
      </c>
      <c r="C2521" s="132">
        <v>13767.22</v>
      </c>
      <c r="D2521" s="309">
        <v>99.719107634361905</v>
      </c>
      <c r="E2521" s="132">
        <v>461.22</v>
      </c>
    </row>
    <row r="2522" spans="1:5">
      <c r="A2522" s="308" t="s">
        <v>198</v>
      </c>
      <c r="B2522" s="132">
        <v>0</v>
      </c>
      <c r="C2522" s="132">
        <v>0</v>
      </c>
      <c r="D2522" s="309">
        <v>0</v>
      </c>
      <c r="E2522" s="132">
        <v>-862298.65</v>
      </c>
    </row>
    <row r="2523" spans="1:5">
      <c r="A2523" s="308" t="s">
        <v>602</v>
      </c>
      <c r="B2523" s="132">
        <v>0</v>
      </c>
      <c r="C2523" s="132">
        <v>0</v>
      </c>
      <c r="D2523" s="309">
        <v>0</v>
      </c>
      <c r="E2523" s="132">
        <v>862298.65</v>
      </c>
    </row>
    <row r="2524" spans="1:5">
      <c r="A2524" s="313" t="s">
        <v>605</v>
      </c>
      <c r="B2524" s="132">
        <v>0</v>
      </c>
      <c r="C2524" s="132">
        <v>0</v>
      </c>
      <c r="D2524" s="309">
        <v>0</v>
      </c>
      <c r="E2524" s="132">
        <v>862298.65</v>
      </c>
    </row>
    <row r="2525" spans="1:5">
      <c r="A2525" s="308"/>
      <c r="B2525" s="132"/>
      <c r="C2525" s="132"/>
      <c r="D2525" s="309"/>
      <c r="E2525" s="132"/>
    </row>
    <row r="2526" spans="1:5">
      <c r="A2526" s="310" t="s">
        <v>610</v>
      </c>
      <c r="B2526" s="311"/>
      <c r="C2526" s="311"/>
      <c r="D2526" s="312"/>
      <c r="E2526" s="311"/>
    </row>
    <row r="2527" spans="1:5">
      <c r="A2527" s="310" t="s">
        <v>546</v>
      </c>
      <c r="B2527" s="311">
        <v>4265489</v>
      </c>
      <c r="C2527" s="311">
        <v>3753712.41</v>
      </c>
      <c r="D2527" s="312">
        <v>88.001924515571403</v>
      </c>
      <c r="E2527" s="311">
        <v>-511776.59</v>
      </c>
    </row>
    <row r="2528" spans="1:5">
      <c r="A2528" s="313" t="s">
        <v>567</v>
      </c>
      <c r="B2528" s="132">
        <v>4265489</v>
      </c>
      <c r="C2528" s="132">
        <v>3753712.41</v>
      </c>
      <c r="D2528" s="309">
        <v>88.001924515571403</v>
      </c>
      <c r="E2528" s="132">
        <v>-511776.59</v>
      </c>
    </row>
    <row r="2529" spans="1:5" ht="26">
      <c r="A2529" s="314" t="s">
        <v>568</v>
      </c>
      <c r="B2529" s="132">
        <v>4265489</v>
      </c>
      <c r="C2529" s="132">
        <v>3753712.41</v>
      </c>
      <c r="D2529" s="309">
        <v>88.001924515571403</v>
      </c>
      <c r="E2529" s="132">
        <v>-511776.59</v>
      </c>
    </row>
    <row r="2530" spans="1:5">
      <c r="A2530" s="310" t="s">
        <v>570</v>
      </c>
      <c r="B2530" s="311">
        <v>4265489</v>
      </c>
      <c r="C2530" s="311">
        <v>3753712.41</v>
      </c>
      <c r="D2530" s="312">
        <v>88.001924515571403</v>
      </c>
      <c r="E2530" s="311">
        <v>350522.06</v>
      </c>
    </row>
    <row r="2531" spans="1:5">
      <c r="A2531" s="313" t="s">
        <v>571</v>
      </c>
      <c r="B2531" s="132">
        <v>4251683</v>
      </c>
      <c r="C2531" s="132">
        <v>3739945.19</v>
      </c>
      <c r="D2531" s="309">
        <v>87.963876657784695</v>
      </c>
      <c r="E2531" s="132">
        <v>350060.84</v>
      </c>
    </row>
    <row r="2532" spans="1:5">
      <c r="A2532" s="314" t="s">
        <v>572</v>
      </c>
      <c r="B2532" s="132">
        <v>4219320</v>
      </c>
      <c r="C2532" s="132">
        <v>3707582.76</v>
      </c>
      <c r="D2532" s="309">
        <v>87.8715707744376</v>
      </c>
      <c r="E2532" s="132">
        <v>350060.84</v>
      </c>
    </row>
    <row r="2533" spans="1:5">
      <c r="A2533" s="317" t="s">
        <v>573</v>
      </c>
      <c r="B2533" s="132">
        <v>3385764</v>
      </c>
      <c r="C2533" s="132">
        <v>3093350.8</v>
      </c>
      <c r="D2533" s="309">
        <v>91.363450021915298</v>
      </c>
      <c r="E2533" s="132">
        <v>265039.73</v>
      </c>
    </row>
    <row r="2534" spans="1:5">
      <c r="A2534" s="317" t="s">
        <v>574</v>
      </c>
      <c r="B2534" s="132">
        <v>833556</v>
      </c>
      <c r="C2534" s="132">
        <v>614231.96</v>
      </c>
      <c r="D2534" s="309">
        <v>73.688145727461603</v>
      </c>
      <c r="E2534" s="132">
        <v>85021.11</v>
      </c>
    </row>
    <row r="2535" spans="1:5" ht="26">
      <c r="A2535" s="314" t="s">
        <v>579</v>
      </c>
      <c r="B2535" s="132">
        <v>1000</v>
      </c>
      <c r="C2535" s="132">
        <v>1000</v>
      </c>
      <c r="D2535" s="309">
        <v>100</v>
      </c>
      <c r="E2535" s="132">
        <v>0</v>
      </c>
    </row>
    <row r="2536" spans="1:5">
      <c r="A2536" s="317" t="s">
        <v>581</v>
      </c>
      <c r="B2536" s="132">
        <v>1000</v>
      </c>
      <c r="C2536" s="132">
        <v>1000</v>
      </c>
      <c r="D2536" s="309">
        <v>100</v>
      </c>
      <c r="E2536" s="132">
        <v>0</v>
      </c>
    </row>
    <row r="2537" spans="1:5" ht="26">
      <c r="A2537" s="314" t="s">
        <v>582</v>
      </c>
      <c r="B2537" s="132">
        <v>31363</v>
      </c>
      <c r="C2537" s="132">
        <v>31362.43</v>
      </c>
      <c r="D2537" s="309">
        <v>99.998182571820294</v>
      </c>
      <c r="E2537" s="132">
        <v>0</v>
      </c>
    </row>
    <row r="2538" spans="1:5" ht="26">
      <c r="A2538" s="317" t="s">
        <v>583</v>
      </c>
      <c r="B2538" s="132">
        <v>31363</v>
      </c>
      <c r="C2538" s="132">
        <v>31362.43</v>
      </c>
      <c r="D2538" s="309">
        <v>99.998182571820294</v>
      </c>
      <c r="E2538" s="132">
        <v>0</v>
      </c>
    </row>
    <row r="2539" spans="1:5" ht="26">
      <c r="A2539" s="318" t="s">
        <v>613</v>
      </c>
      <c r="B2539" s="132">
        <v>31363</v>
      </c>
      <c r="C2539" s="132">
        <v>31362.43</v>
      </c>
      <c r="D2539" s="309">
        <v>99.998182571820294</v>
      </c>
      <c r="E2539" s="132">
        <v>0</v>
      </c>
    </row>
    <row r="2540" spans="1:5" ht="39">
      <c r="A2540" s="324" t="s">
        <v>614</v>
      </c>
      <c r="B2540" s="132">
        <v>31363</v>
      </c>
      <c r="C2540" s="132">
        <v>31362.43</v>
      </c>
      <c r="D2540" s="309">
        <v>99.998182571820294</v>
      </c>
      <c r="E2540" s="132">
        <v>0</v>
      </c>
    </row>
    <row r="2541" spans="1:5">
      <c r="A2541" s="313" t="s">
        <v>591</v>
      </c>
      <c r="B2541" s="132">
        <v>13806</v>
      </c>
      <c r="C2541" s="132">
        <v>13767.22</v>
      </c>
      <c r="D2541" s="309">
        <v>99.719107634361905</v>
      </c>
      <c r="E2541" s="132">
        <v>461.22</v>
      </c>
    </row>
    <row r="2542" spans="1:5">
      <c r="A2542" s="314" t="s">
        <v>592</v>
      </c>
      <c r="B2542" s="132">
        <v>13806</v>
      </c>
      <c r="C2542" s="132">
        <v>13767.22</v>
      </c>
      <c r="D2542" s="309">
        <v>99.719107634361905</v>
      </c>
      <c r="E2542" s="132">
        <v>461.22</v>
      </c>
    </row>
    <row r="2543" spans="1:5">
      <c r="A2543" s="308" t="s">
        <v>198</v>
      </c>
      <c r="B2543" s="132">
        <v>0</v>
      </c>
      <c r="C2543" s="132">
        <v>0</v>
      </c>
      <c r="D2543" s="309">
        <v>0</v>
      </c>
      <c r="E2543" s="132">
        <v>-862298.65</v>
      </c>
    </row>
    <row r="2544" spans="1:5">
      <c r="A2544" s="308" t="s">
        <v>602</v>
      </c>
      <c r="B2544" s="132">
        <v>0</v>
      </c>
      <c r="C2544" s="132">
        <v>0</v>
      </c>
      <c r="D2544" s="309">
        <v>0</v>
      </c>
      <c r="E2544" s="132">
        <v>862298.65</v>
      </c>
    </row>
    <row r="2545" spans="1:5">
      <c r="A2545" s="313" t="s">
        <v>605</v>
      </c>
      <c r="B2545" s="132">
        <v>0</v>
      </c>
      <c r="C2545" s="132">
        <v>0</v>
      </c>
      <c r="D2545" s="309">
        <v>0</v>
      </c>
      <c r="E2545" s="132">
        <v>862298.65</v>
      </c>
    </row>
    <row r="2546" spans="1:5">
      <c r="A2546" s="308"/>
      <c r="B2546" s="132"/>
      <c r="C2546" s="132"/>
      <c r="D2546" s="309"/>
      <c r="E2546" s="132"/>
    </row>
    <row r="2547" spans="1:5">
      <c r="A2547" s="323" t="s">
        <v>649</v>
      </c>
      <c r="B2547" s="132"/>
      <c r="C2547" s="132"/>
      <c r="D2547" s="309"/>
      <c r="E2547" s="132"/>
    </row>
    <row r="2548" spans="1:5">
      <c r="A2548" s="310" t="s">
        <v>546</v>
      </c>
      <c r="B2548" s="311">
        <v>52836464</v>
      </c>
      <c r="C2548" s="311">
        <v>47121358.640000001</v>
      </c>
      <c r="D2548" s="312">
        <v>89.183406822985006</v>
      </c>
      <c r="E2548" s="311">
        <v>-5515448.6699999999</v>
      </c>
    </row>
    <row r="2549" spans="1:5" ht="26">
      <c r="A2549" s="313" t="s">
        <v>548</v>
      </c>
      <c r="B2549" s="132">
        <v>0</v>
      </c>
      <c r="C2549" s="132">
        <v>0</v>
      </c>
      <c r="D2549" s="309">
        <v>0</v>
      </c>
      <c r="E2549" s="132">
        <v>-2169.31</v>
      </c>
    </row>
    <row r="2550" spans="1:5">
      <c r="A2550" s="313" t="s">
        <v>552</v>
      </c>
      <c r="B2550" s="132">
        <v>206713</v>
      </c>
      <c r="C2550" s="132">
        <v>204579.1</v>
      </c>
      <c r="D2550" s="309">
        <v>98.967699177119997</v>
      </c>
      <c r="E2550" s="132">
        <v>199692.1</v>
      </c>
    </row>
    <row r="2551" spans="1:5">
      <c r="A2551" s="314" t="s">
        <v>553</v>
      </c>
      <c r="B2551" s="132">
        <v>206713</v>
      </c>
      <c r="C2551" s="132">
        <v>204579.1</v>
      </c>
      <c r="D2551" s="309">
        <v>98.967699177119997</v>
      </c>
      <c r="E2551" s="132">
        <v>199692.1</v>
      </c>
    </row>
    <row r="2552" spans="1:5">
      <c r="A2552" s="317" t="s">
        <v>616</v>
      </c>
      <c r="B2552" s="132">
        <v>206713</v>
      </c>
      <c r="C2552" s="132">
        <v>204579.1</v>
      </c>
      <c r="D2552" s="309">
        <v>98.967699177119997</v>
      </c>
      <c r="E2552" s="132">
        <v>199692.1</v>
      </c>
    </row>
    <row r="2553" spans="1:5" ht="26">
      <c r="A2553" s="318" t="s">
        <v>617</v>
      </c>
      <c r="B2553" s="132">
        <v>206713</v>
      </c>
      <c r="C2553" s="132">
        <v>204579.1</v>
      </c>
      <c r="D2553" s="309">
        <v>98.967699177119997</v>
      </c>
      <c r="E2553" s="132">
        <v>199692.1</v>
      </c>
    </row>
    <row r="2554" spans="1:5" ht="39">
      <c r="A2554" s="324" t="s">
        <v>618</v>
      </c>
      <c r="B2554" s="132">
        <v>6700</v>
      </c>
      <c r="C2554" s="132">
        <v>4566.1000000000004</v>
      </c>
      <c r="D2554" s="309">
        <v>68.150746268656704</v>
      </c>
      <c r="E2554" s="132">
        <v>-320.89999999999998</v>
      </c>
    </row>
    <row r="2555" spans="1:5" ht="26">
      <c r="A2555" s="324" t="s">
        <v>622</v>
      </c>
      <c r="B2555" s="132">
        <v>200013</v>
      </c>
      <c r="C2555" s="132">
        <v>200013</v>
      </c>
      <c r="D2555" s="309">
        <v>100</v>
      </c>
      <c r="E2555" s="132">
        <v>200013</v>
      </c>
    </row>
    <row r="2556" spans="1:5">
      <c r="A2556" s="313" t="s">
        <v>567</v>
      </c>
      <c r="B2556" s="132">
        <v>52629751</v>
      </c>
      <c r="C2556" s="132">
        <v>46916779.539999999</v>
      </c>
      <c r="D2556" s="309">
        <v>89.144977220203799</v>
      </c>
      <c r="E2556" s="132">
        <v>-5712971.46</v>
      </c>
    </row>
    <row r="2557" spans="1:5" ht="26">
      <c r="A2557" s="314" t="s">
        <v>568</v>
      </c>
      <c r="B2557" s="132">
        <v>52629751</v>
      </c>
      <c r="C2557" s="132">
        <v>46916779.539999999</v>
      </c>
      <c r="D2557" s="309">
        <v>89.144977220203799</v>
      </c>
      <c r="E2557" s="132">
        <v>-5712971.46</v>
      </c>
    </row>
    <row r="2558" spans="1:5">
      <c r="A2558" s="310" t="s">
        <v>570</v>
      </c>
      <c r="B2558" s="311">
        <v>52923080</v>
      </c>
      <c r="C2558" s="311">
        <v>46992885.939999998</v>
      </c>
      <c r="D2558" s="312">
        <v>88.794692107866695</v>
      </c>
      <c r="E2558" s="311">
        <v>7959594.2599999998</v>
      </c>
    </row>
    <row r="2559" spans="1:5">
      <c r="A2559" s="313" t="s">
        <v>571</v>
      </c>
      <c r="B2559" s="132">
        <v>50744199</v>
      </c>
      <c r="C2559" s="132">
        <v>45572158.700000003</v>
      </c>
      <c r="D2559" s="309">
        <v>89.807622542233801</v>
      </c>
      <c r="E2559" s="132">
        <v>7260915.8600000003</v>
      </c>
    </row>
    <row r="2560" spans="1:5">
      <c r="A2560" s="314" t="s">
        <v>572</v>
      </c>
      <c r="B2560" s="132">
        <v>50676696</v>
      </c>
      <c r="C2560" s="132">
        <v>45524590.82</v>
      </c>
      <c r="D2560" s="309">
        <v>89.833383810183705</v>
      </c>
      <c r="E2560" s="132">
        <v>7256090.2800000003</v>
      </c>
    </row>
    <row r="2561" spans="1:5">
      <c r="A2561" s="317" t="s">
        <v>573</v>
      </c>
      <c r="B2561" s="132">
        <v>41853937</v>
      </c>
      <c r="C2561" s="132">
        <v>38644434.719999999</v>
      </c>
      <c r="D2561" s="309">
        <v>92.331659791049006</v>
      </c>
      <c r="E2561" s="132">
        <v>6133971.8700000001</v>
      </c>
    </row>
    <row r="2562" spans="1:5">
      <c r="A2562" s="317" t="s">
        <v>574</v>
      </c>
      <c r="B2562" s="132">
        <v>8822759</v>
      </c>
      <c r="C2562" s="132">
        <v>6880156.0999999996</v>
      </c>
      <c r="D2562" s="309">
        <v>77.981911327284394</v>
      </c>
      <c r="E2562" s="132">
        <v>1122118.4099999999</v>
      </c>
    </row>
    <row r="2563" spans="1:5" ht="26">
      <c r="A2563" s="314" t="s">
        <v>576</v>
      </c>
      <c r="B2563" s="132">
        <v>393</v>
      </c>
      <c r="C2563" s="132">
        <v>259.48</v>
      </c>
      <c r="D2563" s="309">
        <v>66.025445292620901</v>
      </c>
      <c r="E2563" s="132">
        <v>259.48</v>
      </c>
    </row>
    <row r="2564" spans="1:5">
      <c r="A2564" s="317" t="s">
        <v>578</v>
      </c>
      <c r="B2564" s="132">
        <v>393</v>
      </c>
      <c r="C2564" s="132">
        <v>259.48</v>
      </c>
      <c r="D2564" s="309">
        <v>66.025445292620901</v>
      </c>
      <c r="E2564" s="132">
        <v>259.48</v>
      </c>
    </row>
    <row r="2565" spans="1:5" ht="26">
      <c r="A2565" s="314" t="s">
        <v>579</v>
      </c>
      <c r="B2565" s="132">
        <v>57818</v>
      </c>
      <c r="C2565" s="132">
        <v>42742.3</v>
      </c>
      <c r="D2565" s="309">
        <v>73.925594105641807</v>
      </c>
      <c r="E2565" s="132">
        <v>0</v>
      </c>
    </row>
    <row r="2566" spans="1:5">
      <c r="A2566" s="317" t="s">
        <v>581</v>
      </c>
      <c r="B2566" s="132">
        <v>57818</v>
      </c>
      <c r="C2566" s="132">
        <v>42742.3</v>
      </c>
      <c r="D2566" s="309">
        <v>73.925594105641807</v>
      </c>
      <c r="E2566" s="132">
        <v>0</v>
      </c>
    </row>
    <row r="2567" spans="1:5" ht="26">
      <c r="A2567" s="314" t="s">
        <v>582</v>
      </c>
      <c r="B2567" s="132">
        <v>9292</v>
      </c>
      <c r="C2567" s="132">
        <v>4566.1000000000004</v>
      </c>
      <c r="D2567" s="309">
        <v>49.140120533792498</v>
      </c>
      <c r="E2567" s="132">
        <v>4566.1000000000004</v>
      </c>
    </row>
    <row r="2568" spans="1:5" ht="26">
      <c r="A2568" s="317" t="s">
        <v>583</v>
      </c>
      <c r="B2568" s="132">
        <v>2592</v>
      </c>
      <c r="C2568" s="132">
        <v>0</v>
      </c>
      <c r="D2568" s="309">
        <v>0</v>
      </c>
      <c r="E2568" s="132">
        <v>0</v>
      </c>
    </row>
    <row r="2569" spans="1:5" ht="26">
      <c r="A2569" s="318" t="s">
        <v>584</v>
      </c>
      <c r="B2569" s="132">
        <v>2592</v>
      </c>
      <c r="C2569" s="132">
        <v>0</v>
      </c>
      <c r="D2569" s="309">
        <v>0</v>
      </c>
      <c r="E2569" s="132">
        <v>0</v>
      </c>
    </row>
    <row r="2570" spans="1:5" ht="26">
      <c r="A2570" s="317" t="s">
        <v>588</v>
      </c>
      <c r="B2570" s="132">
        <v>6700</v>
      </c>
      <c r="C2570" s="132">
        <v>4566.1000000000004</v>
      </c>
      <c r="D2570" s="309">
        <v>68.150746268656704</v>
      </c>
      <c r="E2570" s="132">
        <v>4566.1000000000004</v>
      </c>
    </row>
    <row r="2571" spans="1:5" ht="52">
      <c r="A2571" s="318" t="s">
        <v>590</v>
      </c>
      <c r="B2571" s="132">
        <v>6700</v>
      </c>
      <c r="C2571" s="132">
        <v>4566.1000000000004</v>
      </c>
      <c r="D2571" s="309">
        <v>68.150746268656704</v>
      </c>
      <c r="E2571" s="132">
        <v>4566.1000000000004</v>
      </c>
    </row>
    <row r="2572" spans="1:5">
      <c r="A2572" s="313" t="s">
        <v>591</v>
      </c>
      <c r="B2572" s="132">
        <v>2178881</v>
      </c>
      <c r="C2572" s="132">
        <v>1420727.24</v>
      </c>
      <c r="D2572" s="309">
        <v>65.204443932458901</v>
      </c>
      <c r="E2572" s="132">
        <v>698678.4</v>
      </c>
    </row>
    <row r="2573" spans="1:5">
      <c r="A2573" s="314" t="s">
        <v>592</v>
      </c>
      <c r="B2573" s="132">
        <v>2178881</v>
      </c>
      <c r="C2573" s="132">
        <v>1420727.24</v>
      </c>
      <c r="D2573" s="309">
        <v>65.204443932458901</v>
      </c>
      <c r="E2573" s="132">
        <v>698678.4</v>
      </c>
    </row>
    <row r="2574" spans="1:5">
      <c r="A2574" s="308" t="s">
        <v>198</v>
      </c>
      <c r="B2574" s="132">
        <v>-86616</v>
      </c>
      <c r="C2574" s="132">
        <v>128472.7</v>
      </c>
      <c r="D2574" s="309">
        <v>-148.324443520828</v>
      </c>
      <c r="E2574" s="132">
        <v>-13475042.93</v>
      </c>
    </row>
    <row r="2575" spans="1:5">
      <c r="A2575" s="308" t="s">
        <v>602</v>
      </c>
      <c r="B2575" s="132">
        <v>86616</v>
      </c>
      <c r="C2575" s="132">
        <v>-128472.7</v>
      </c>
      <c r="D2575" s="309">
        <v>-148.324443520828</v>
      </c>
      <c r="E2575" s="132">
        <v>13475042.93</v>
      </c>
    </row>
    <row r="2576" spans="1:5">
      <c r="A2576" s="313" t="s">
        <v>605</v>
      </c>
      <c r="B2576" s="132">
        <v>86616</v>
      </c>
      <c r="C2576" s="132">
        <v>-128472.7</v>
      </c>
      <c r="D2576" s="309">
        <v>-148.324443520828</v>
      </c>
      <c r="E2576" s="132">
        <v>13475042.93</v>
      </c>
    </row>
    <row r="2577" spans="1:5" ht="39">
      <c r="A2577" s="314" t="s">
        <v>606</v>
      </c>
      <c r="B2577" s="132">
        <v>28798</v>
      </c>
      <c r="C2577" s="132">
        <v>-28798</v>
      </c>
      <c r="D2577" s="309">
        <v>-100</v>
      </c>
      <c r="E2577" s="132">
        <v>0</v>
      </c>
    </row>
    <row r="2578" spans="1:5" ht="39">
      <c r="A2578" s="314" t="s">
        <v>607</v>
      </c>
      <c r="B2578" s="132">
        <v>57818</v>
      </c>
      <c r="C2578" s="132">
        <v>-57818</v>
      </c>
      <c r="D2578" s="309">
        <v>-100</v>
      </c>
      <c r="E2578" s="132">
        <v>0</v>
      </c>
    </row>
    <row r="2579" spans="1:5">
      <c r="A2579" s="308"/>
      <c r="B2579" s="132"/>
      <c r="C2579" s="132"/>
      <c r="D2579" s="309"/>
      <c r="E2579" s="132"/>
    </row>
    <row r="2580" spans="1:5">
      <c r="A2580" s="310" t="s">
        <v>610</v>
      </c>
      <c r="B2580" s="311"/>
      <c r="C2580" s="311"/>
      <c r="D2580" s="312"/>
      <c r="E2580" s="311"/>
    </row>
    <row r="2581" spans="1:5">
      <c r="A2581" s="310" t="s">
        <v>546</v>
      </c>
      <c r="B2581" s="311">
        <v>52303431</v>
      </c>
      <c r="C2581" s="311">
        <v>46838996.950000003</v>
      </c>
      <c r="D2581" s="312">
        <v>89.552436722554603</v>
      </c>
      <c r="E2581" s="311">
        <v>-5264777.3600000003</v>
      </c>
    </row>
    <row r="2582" spans="1:5" ht="26">
      <c r="A2582" s="313" t="s">
        <v>548</v>
      </c>
      <c r="B2582" s="132">
        <v>0</v>
      </c>
      <c r="C2582" s="132">
        <v>0</v>
      </c>
      <c r="D2582" s="309">
        <v>0</v>
      </c>
      <c r="E2582" s="132">
        <v>-2169.31</v>
      </c>
    </row>
    <row r="2583" spans="1:5">
      <c r="A2583" s="313" t="s">
        <v>552</v>
      </c>
      <c r="B2583" s="132">
        <v>206713</v>
      </c>
      <c r="C2583" s="132">
        <v>204579.1</v>
      </c>
      <c r="D2583" s="309">
        <v>98.967699177119997</v>
      </c>
      <c r="E2583" s="132">
        <v>199692.1</v>
      </c>
    </row>
    <row r="2584" spans="1:5">
      <c r="A2584" s="314" t="s">
        <v>553</v>
      </c>
      <c r="B2584" s="132">
        <v>206713</v>
      </c>
      <c r="C2584" s="132">
        <v>204579.1</v>
      </c>
      <c r="D2584" s="309">
        <v>98.967699177119997</v>
      </c>
      <c r="E2584" s="132">
        <v>199692.1</v>
      </c>
    </row>
    <row r="2585" spans="1:5">
      <c r="A2585" s="317" t="s">
        <v>616</v>
      </c>
      <c r="B2585" s="132">
        <v>206713</v>
      </c>
      <c r="C2585" s="132">
        <v>204579.1</v>
      </c>
      <c r="D2585" s="309">
        <v>98.967699177119997</v>
      </c>
      <c r="E2585" s="132">
        <v>199692.1</v>
      </c>
    </row>
    <row r="2586" spans="1:5" ht="26">
      <c r="A2586" s="318" t="s">
        <v>617</v>
      </c>
      <c r="B2586" s="132">
        <v>206713</v>
      </c>
      <c r="C2586" s="132">
        <v>204579.1</v>
      </c>
      <c r="D2586" s="309">
        <v>98.967699177119997</v>
      </c>
      <c r="E2586" s="132">
        <v>199692.1</v>
      </c>
    </row>
    <row r="2587" spans="1:5" ht="39">
      <c r="A2587" s="324" t="s">
        <v>618</v>
      </c>
      <c r="B2587" s="132">
        <v>6700</v>
      </c>
      <c r="C2587" s="132">
        <v>4566.1000000000004</v>
      </c>
      <c r="D2587" s="309">
        <v>68.150746268656704</v>
      </c>
      <c r="E2587" s="132">
        <v>-320.89999999999998</v>
      </c>
    </row>
    <row r="2588" spans="1:5" ht="26">
      <c r="A2588" s="324" t="s">
        <v>622</v>
      </c>
      <c r="B2588" s="132">
        <v>200013</v>
      </c>
      <c r="C2588" s="132">
        <v>200013</v>
      </c>
      <c r="D2588" s="309">
        <v>100</v>
      </c>
      <c r="E2588" s="132">
        <v>200013</v>
      </c>
    </row>
    <row r="2589" spans="1:5">
      <c r="A2589" s="313" t="s">
        <v>567</v>
      </c>
      <c r="B2589" s="132">
        <v>52096718</v>
      </c>
      <c r="C2589" s="132">
        <v>46634417.850000001</v>
      </c>
      <c r="D2589" s="309">
        <v>89.515078185923301</v>
      </c>
      <c r="E2589" s="132">
        <v>-5462300.1500000004</v>
      </c>
    </row>
    <row r="2590" spans="1:5" ht="26">
      <c r="A2590" s="314" t="s">
        <v>568</v>
      </c>
      <c r="B2590" s="132">
        <v>52096718</v>
      </c>
      <c r="C2590" s="132">
        <v>46634417.850000001</v>
      </c>
      <c r="D2590" s="309">
        <v>89.515078185923301</v>
      </c>
      <c r="E2590" s="132">
        <v>-5462300.1500000004</v>
      </c>
    </row>
    <row r="2591" spans="1:5">
      <c r="A2591" s="310" t="s">
        <v>570</v>
      </c>
      <c r="B2591" s="311">
        <v>52332229</v>
      </c>
      <c r="C2591" s="311">
        <v>46667781.950000003</v>
      </c>
      <c r="D2591" s="312">
        <v>89.175987420677203</v>
      </c>
      <c r="E2591" s="311">
        <v>7797374.0300000003</v>
      </c>
    </row>
    <row r="2592" spans="1:5">
      <c r="A2592" s="313" t="s">
        <v>571</v>
      </c>
      <c r="B2592" s="132">
        <v>50610284</v>
      </c>
      <c r="C2592" s="132">
        <v>45507265.210000001</v>
      </c>
      <c r="D2592" s="309">
        <v>89.917031902053694</v>
      </c>
      <c r="E2592" s="132">
        <v>7254489.1799999997</v>
      </c>
    </row>
    <row r="2593" spans="1:5">
      <c r="A2593" s="314" t="s">
        <v>572</v>
      </c>
      <c r="B2593" s="132">
        <v>50600599</v>
      </c>
      <c r="C2593" s="132">
        <v>45502439.630000003</v>
      </c>
      <c r="D2593" s="309">
        <v>89.924705496075205</v>
      </c>
      <c r="E2593" s="132">
        <v>7249663.5999999996</v>
      </c>
    </row>
    <row r="2594" spans="1:5">
      <c r="A2594" s="317" t="s">
        <v>573</v>
      </c>
      <c r="B2594" s="132">
        <v>41777840</v>
      </c>
      <c r="C2594" s="132">
        <v>38622283.530000001</v>
      </c>
      <c r="D2594" s="309">
        <v>92.446817571229104</v>
      </c>
      <c r="E2594" s="132">
        <v>6127545.1900000004</v>
      </c>
    </row>
    <row r="2595" spans="1:5">
      <c r="A2595" s="317" t="s">
        <v>574</v>
      </c>
      <c r="B2595" s="132">
        <v>8822759</v>
      </c>
      <c r="C2595" s="132">
        <v>6880156.0999999996</v>
      </c>
      <c r="D2595" s="309">
        <v>77.981911327284394</v>
      </c>
      <c r="E2595" s="132">
        <v>1122118.4099999999</v>
      </c>
    </row>
    <row r="2596" spans="1:5" ht="26">
      <c r="A2596" s="314" t="s">
        <v>576</v>
      </c>
      <c r="B2596" s="132">
        <v>393</v>
      </c>
      <c r="C2596" s="132">
        <v>259.48</v>
      </c>
      <c r="D2596" s="309">
        <v>66.025445292620901</v>
      </c>
      <c r="E2596" s="132">
        <v>259.48</v>
      </c>
    </row>
    <row r="2597" spans="1:5">
      <c r="A2597" s="317" t="s">
        <v>578</v>
      </c>
      <c r="B2597" s="132">
        <v>393</v>
      </c>
      <c r="C2597" s="132">
        <v>259.48</v>
      </c>
      <c r="D2597" s="309">
        <v>66.025445292620901</v>
      </c>
      <c r="E2597" s="132">
        <v>259.48</v>
      </c>
    </row>
    <row r="2598" spans="1:5" ht="26">
      <c r="A2598" s="314" t="s">
        <v>582</v>
      </c>
      <c r="B2598" s="132">
        <v>9292</v>
      </c>
      <c r="C2598" s="132">
        <v>4566.1000000000004</v>
      </c>
      <c r="D2598" s="309">
        <v>49.140120533792498</v>
      </c>
      <c r="E2598" s="132">
        <v>4566.1000000000004</v>
      </c>
    </row>
    <row r="2599" spans="1:5" ht="26">
      <c r="A2599" s="317" t="s">
        <v>583</v>
      </c>
      <c r="B2599" s="132">
        <v>2592</v>
      </c>
      <c r="C2599" s="132">
        <v>0</v>
      </c>
      <c r="D2599" s="309">
        <v>0</v>
      </c>
      <c r="E2599" s="132">
        <v>0</v>
      </c>
    </row>
    <row r="2600" spans="1:5" ht="26">
      <c r="A2600" s="318" t="s">
        <v>584</v>
      </c>
      <c r="B2600" s="132">
        <v>2592</v>
      </c>
      <c r="C2600" s="132">
        <v>0</v>
      </c>
      <c r="D2600" s="309">
        <v>0</v>
      </c>
      <c r="E2600" s="132">
        <v>0</v>
      </c>
    </row>
    <row r="2601" spans="1:5" ht="26">
      <c r="A2601" s="317" t="s">
        <v>588</v>
      </c>
      <c r="B2601" s="132">
        <v>6700</v>
      </c>
      <c r="C2601" s="132">
        <v>4566.1000000000004</v>
      </c>
      <c r="D2601" s="309">
        <v>68.150746268656704</v>
      </c>
      <c r="E2601" s="132">
        <v>4566.1000000000004</v>
      </c>
    </row>
    <row r="2602" spans="1:5" ht="52">
      <c r="A2602" s="318" t="s">
        <v>590</v>
      </c>
      <c r="B2602" s="132">
        <v>6700</v>
      </c>
      <c r="C2602" s="132">
        <v>4566.1000000000004</v>
      </c>
      <c r="D2602" s="309">
        <v>68.150746268656704</v>
      </c>
      <c r="E2602" s="132">
        <v>4566.1000000000004</v>
      </c>
    </row>
    <row r="2603" spans="1:5">
      <c r="A2603" s="313" t="s">
        <v>591</v>
      </c>
      <c r="B2603" s="132">
        <v>1721945</v>
      </c>
      <c r="C2603" s="132">
        <v>1160516.74</v>
      </c>
      <c r="D2603" s="309">
        <v>67.395691500018899</v>
      </c>
      <c r="E2603" s="132">
        <v>542884.85</v>
      </c>
    </row>
    <row r="2604" spans="1:5">
      <c r="A2604" s="314" t="s">
        <v>592</v>
      </c>
      <c r="B2604" s="132">
        <v>1721945</v>
      </c>
      <c r="C2604" s="132">
        <v>1160516.74</v>
      </c>
      <c r="D2604" s="309">
        <v>67.395691500018899</v>
      </c>
      <c r="E2604" s="132">
        <v>542884.85</v>
      </c>
    </row>
    <row r="2605" spans="1:5">
      <c r="A2605" s="308" t="s">
        <v>198</v>
      </c>
      <c r="B2605" s="132">
        <v>-28798</v>
      </c>
      <c r="C2605" s="132">
        <v>171215</v>
      </c>
      <c r="D2605" s="309">
        <v>-594.53781512604996</v>
      </c>
      <c r="E2605" s="132">
        <v>-13062151.390000001</v>
      </c>
    </row>
    <row r="2606" spans="1:5">
      <c r="A2606" s="308" t="s">
        <v>602</v>
      </c>
      <c r="B2606" s="132">
        <v>28798</v>
      </c>
      <c r="C2606" s="132">
        <v>-171215</v>
      </c>
      <c r="D2606" s="309">
        <v>-594.53781512604996</v>
      </c>
      <c r="E2606" s="132">
        <v>13062151.390000001</v>
      </c>
    </row>
    <row r="2607" spans="1:5">
      <c r="A2607" s="313" t="s">
        <v>605</v>
      </c>
      <c r="B2607" s="132">
        <v>28798</v>
      </c>
      <c r="C2607" s="132">
        <v>-171215</v>
      </c>
      <c r="D2607" s="309">
        <v>-594.53781512604996</v>
      </c>
      <c r="E2607" s="132">
        <v>13062151.390000001</v>
      </c>
    </row>
    <row r="2608" spans="1:5" ht="39">
      <c r="A2608" s="314" t="s">
        <v>606</v>
      </c>
      <c r="B2608" s="132">
        <v>28798</v>
      </c>
      <c r="C2608" s="132">
        <v>-28798</v>
      </c>
      <c r="D2608" s="309">
        <v>-100</v>
      </c>
      <c r="E2608" s="132">
        <v>0</v>
      </c>
    </row>
    <row r="2609" spans="1:5">
      <c r="A2609" s="308"/>
      <c r="B2609" s="132"/>
      <c r="C2609" s="132"/>
      <c r="D2609" s="309"/>
      <c r="E2609" s="132"/>
    </row>
    <row r="2610" spans="1:5" ht="26">
      <c r="A2610" s="310" t="s">
        <v>611</v>
      </c>
      <c r="B2610" s="311"/>
      <c r="C2610" s="311"/>
      <c r="D2610" s="312"/>
      <c r="E2610" s="311"/>
    </row>
    <row r="2611" spans="1:5">
      <c r="A2611" s="310" t="s">
        <v>546</v>
      </c>
      <c r="B2611" s="311">
        <v>533033</v>
      </c>
      <c r="C2611" s="311">
        <v>282361.69</v>
      </c>
      <c r="D2611" s="312">
        <v>52.972647096896402</v>
      </c>
      <c r="E2611" s="311">
        <v>-250671.31</v>
      </c>
    </row>
    <row r="2612" spans="1:5">
      <c r="A2612" s="313" t="s">
        <v>567</v>
      </c>
      <c r="B2612" s="132">
        <v>533033</v>
      </c>
      <c r="C2612" s="132">
        <v>282361.69</v>
      </c>
      <c r="D2612" s="309">
        <v>52.972647096896402</v>
      </c>
      <c r="E2612" s="132">
        <v>-250671.31</v>
      </c>
    </row>
    <row r="2613" spans="1:5" ht="26">
      <c r="A2613" s="314" t="s">
        <v>568</v>
      </c>
      <c r="B2613" s="132">
        <v>533033</v>
      </c>
      <c r="C2613" s="132">
        <v>282361.69</v>
      </c>
      <c r="D2613" s="309">
        <v>52.972647096896402</v>
      </c>
      <c r="E2613" s="132">
        <v>-250671.31</v>
      </c>
    </row>
    <row r="2614" spans="1:5">
      <c r="A2614" s="310" t="s">
        <v>570</v>
      </c>
      <c r="B2614" s="311">
        <v>590851</v>
      </c>
      <c r="C2614" s="311">
        <v>325103.99</v>
      </c>
      <c r="D2614" s="312">
        <v>55.0230074925827</v>
      </c>
      <c r="E2614" s="311">
        <v>162220.23000000001</v>
      </c>
    </row>
    <row r="2615" spans="1:5">
      <c r="A2615" s="313" t="s">
        <v>571</v>
      </c>
      <c r="B2615" s="132">
        <v>133915</v>
      </c>
      <c r="C2615" s="132">
        <v>64893.49</v>
      </c>
      <c r="D2615" s="309">
        <v>48.458716349923499</v>
      </c>
      <c r="E2615" s="132">
        <v>6426.68</v>
      </c>
    </row>
    <row r="2616" spans="1:5">
      <c r="A2616" s="314" t="s">
        <v>572</v>
      </c>
      <c r="B2616" s="132">
        <v>76097</v>
      </c>
      <c r="C2616" s="132">
        <v>22151.19</v>
      </c>
      <c r="D2616" s="309">
        <v>29.109150163607001</v>
      </c>
      <c r="E2616" s="132">
        <v>6426.68</v>
      </c>
    </row>
    <row r="2617" spans="1:5">
      <c r="A2617" s="317" t="s">
        <v>573</v>
      </c>
      <c r="B2617" s="132">
        <v>76097</v>
      </c>
      <c r="C2617" s="132">
        <v>22151.19</v>
      </c>
      <c r="D2617" s="309">
        <v>29.109150163607001</v>
      </c>
      <c r="E2617" s="132">
        <v>6426.68</v>
      </c>
    </row>
    <row r="2618" spans="1:5" ht="26">
      <c r="A2618" s="314" t="s">
        <v>579</v>
      </c>
      <c r="B2618" s="132">
        <v>57818</v>
      </c>
      <c r="C2618" s="132">
        <v>42742.3</v>
      </c>
      <c r="D2618" s="309">
        <v>73.925594105641807</v>
      </c>
      <c r="E2618" s="132">
        <v>0</v>
      </c>
    </row>
    <row r="2619" spans="1:5">
      <c r="A2619" s="317" t="s">
        <v>581</v>
      </c>
      <c r="B2619" s="132">
        <v>57818</v>
      </c>
      <c r="C2619" s="132">
        <v>42742.3</v>
      </c>
      <c r="D2619" s="309">
        <v>73.925594105641807</v>
      </c>
      <c r="E2619" s="132">
        <v>0</v>
      </c>
    </row>
    <row r="2620" spans="1:5">
      <c r="A2620" s="313" t="s">
        <v>591</v>
      </c>
      <c r="B2620" s="132">
        <v>456936</v>
      </c>
      <c r="C2620" s="132">
        <v>260210.5</v>
      </c>
      <c r="D2620" s="309">
        <v>56.946815308927299</v>
      </c>
      <c r="E2620" s="132">
        <v>155793.54999999999</v>
      </c>
    </row>
    <row r="2621" spans="1:5">
      <c r="A2621" s="314" t="s">
        <v>592</v>
      </c>
      <c r="B2621" s="132">
        <v>456936</v>
      </c>
      <c r="C2621" s="132">
        <v>260210.5</v>
      </c>
      <c r="D2621" s="309">
        <v>56.946815308927299</v>
      </c>
      <c r="E2621" s="132">
        <v>155793.54999999999</v>
      </c>
    </row>
    <row r="2622" spans="1:5">
      <c r="A2622" s="308" t="s">
        <v>198</v>
      </c>
      <c r="B2622" s="132">
        <v>-57818</v>
      </c>
      <c r="C2622" s="132">
        <v>-42742.3</v>
      </c>
      <c r="D2622" s="309">
        <v>73.925594105641807</v>
      </c>
      <c r="E2622" s="132">
        <v>-412891.54</v>
      </c>
    </row>
    <row r="2623" spans="1:5">
      <c r="A2623" s="308" t="s">
        <v>602</v>
      </c>
      <c r="B2623" s="132">
        <v>57818</v>
      </c>
      <c r="C2623" s="132">
        <v>42742.3</v>
      </c>
      <c r="D2623" s="309">
        <v>73.925594105641807</v>
      </c>
      <c r="E2623" s="132">
        <v>412891.54</v>
      </c>
    </row>
    <row r="2624" spans="1:5">
      <c r="A2624" s="313" t="s">
        <v>605</v>
      </c>
      <c r="B2624" s="132">
        <v>57818</v>
      </c>
      <c r="C2624" s="132">
        <v>42742.3</v>
      </c>
      <c r="D2624" s="309">
        <v>73.925594105641807</v>
      </c>
      <c r="E2624" s="132">
        <v>412891.54</v>
      </c>
    </row>
    <row r="2625" spans="1:5" ht="39">
      <c r="A2625" s="314" t="s">
        <v>607</v>
      </c>
      <c r="B2625" s="132">
        <v>57818</v>
      </c>
      <c r="C2625" s="132">
        <v>-57818</v>
      </c>
      <c r="D2625" s="309">
        <v>-100</v>
      </c>
      <c r="E2625" s="132">
        <v>0</v>
      </c>
    </row>
    <row r="2626" spans="1:5">
      <c r="A2626" s="308"/>
      <c r="B2626" s="132"/>
      <c r="C2626" s="132"/>
      <c r="D2626" s="309"/>
      <c r="E2626" s="132"/>
    </row>
    <row r="2627" spans="1:5">
      <c r="A2627" s="323" t="s">
        <v>650</v>
      </c>
      <c r="B2627" s="132"/>
      <c r="C2627" s="132"/>
      <c r="D2627" s="309"/>
      <c r="E2627" s="132"/>
    </row>
    <row r="2628" spans="1:5">
      <c r="A2628" s="310" t="s">
        <v>546</v>
      </c>
      <c r="B2628" s="311">
        <v>8047794</v>
      </c>
      <c r="C2628" s="311">
        <v>7406800.8300000001</v>
      </c>
      <c r="D2628" s="312">
        <v>92.035169265018496</v>
      </c>
      <c r="E2628" s="311">
        <v>-640993.17000000004</v>
      </c>
    </row>
    <row r="2629" spans="1:5">
      <c r="A2629" s="313" t="s">
        <v>567</v>
      </c>
      <c r="B2629" s="132">
        <v>8047794</v>
      </c>
      <c r="C2629" s="132">
        <v>7406800.8300000001</v>
      </c>
      <c r="D2629" s="309">
        <v>92.035169265018496</v>
      </c>
      <c r="E2629" s="132">
        <v>-640993.17000000004</v>
      </c>
    </row>
    <row r="2630" spans="1:5" ht="26">
      <c r="A2630" s="314" t="s">
        <v>568</v>
      </c>
      <c r="B2630" s="132">
        <v>8047794</v>
      </c>
      <c r="C2630" s="132">
        <v>7406800.8300000001</v>
      </c>
      <c r="D2630" s="309">
        <v>92.035169265018496</v>
      </c>
      <c r="E2630" s="132">
        <v>-640993.17000000004</v>
      </c>
    </row>
    <row r="2631" spans="1:5">
      <c r="A2631" s="310" t="s">
        <v>570</v>
      </c>
      <c r="B2631" s="311">
        <v>8047794</v>
      </c>
      <c r="C2631" s="311">
        <v>7406800.8300000001</v>
      </c>
      <c r="D2631" s="312">
        <v>92.035169265018496</v>
      </c>
      <c r="E2631" s="311">
        <v>200117.43</v>
      </c>
    </row>
    <row r="2632" spans="1:5">
      <c r="A2632" s="313" t="s">
        <v>571</v>
      </c>
      <c r="B2632" s="132">
        <v>8002131</v>
      </c>
      <c r="C2632" s="132">
        <v>7373254.2300000004</v>
      </c>
      <c r="D2632" s="309">
        <v>92.141133780489199</v>
      </c>
      <c r="E2632" s="132">
        <v>167744.53</v>
      </c>
    </row>
    <row r="2633" spans="1:5">
      <c r="A2633" s="314" t="s">
        <v>572</v>
      </c>
      <c r="B2633" s="132">
        <v>2227803</v>
      </c>
      <c r="C2633" s="132">
        <v>1810933.46</v>
      </c>
      <c r="D2633" s="309">
        <v>81.287863424189695</v>
      </c>
      <c r="E2633" s="132">
        <v>167744.53</v>
      </c>
    </row>
    <row r="2634" spans="1:5">
      <c r="A2634" s="317" t="s">
        <v>573</v>
      </c>
      <c r="B2634" s="132">
        <v>927338</v>
      </c>
      <c r="C2634" s="132">
        <v>913659.7</v>
      </c>
      <c r="D2634" s="309">
        <v>98.524993044607299</v>
      </c>
      <c r="E2634" s="132">
        <v>124414.92</v>
      </c>
    </row>
    <row r="2635" spans="1:5">
      <c r="A2635" s="317" t="s">
        <v>574</v>
      </c>
      <c r="B2635" s="132">
        <v>1300465</v>
      </c>
      <c r="C2635" s="132">
        <v>897273.76</v>
      </c>
      <c r="D2635" s="309">
        <v>68.996378987515996</v>
      </c>
      <c r="E2635" s="132">
        <v>43329.61</v>
      </c>
    </row>
    <row r="2636" spans="1:5" ht="26">
      <c r="A2636" s="314" t="s">
        <v>579</v>
      </c>
      <c r="B2636" s="132">
        <v>2100</v>
      </c>
      <c r="C2636" s="132">
        <v>0</v>
      </c>
      <c r="D2636" s="309">
        <v>0</v>
      </c>
      <c r="E2636" s="132">
        <v>0</v>
      </c>
    </row>
    <row r="2637" spans="1:5">
      <c r="A2637" s="317" t="s">
        <v>581</v>
      </c>
      <c r="B2637" s="132">
        <v>2100</v>
      </c>
      <c r="C2637" s="132">
        <v>0</v>
      </c>
      <c r="D2637" s="309">
        <v>0</v>
      </c>
      <c r="E2637" s="132">
        <v>0</v>
      </c>
    </row>
    <row r="2638" spans="1:5" ht="26">
      <c r="A2638" s="314" t="s">
        <v>582</v>
      </c>
      <c r="B2638" s="132">
        <v>5772228</v>
      </c>
      <c r="C2638" s="132">
        <v>5562320.7699999996</v>
      </c>
      <c r="D2638" s="309">
        <v>96.3634972492424</v>
      </c>
      <c r="E2638" s="132">
        <v>0</v>
      </c>
    </row>
    <row r="2639" spans="1:5" ht="26">
      <c r="A2639" s="317" t="s">
        <v>588</v>
      </c>
      <c r="B2639" s="132">
        <v>5772228</v>
      </c>
      <c r="C2639" s="132">
        <v>5562320.7699999996</v>
      </c>
      <c r="D2639" s="309">
        <v>96.3634972492424</v>
      </c>
      <c r="E2639" s="132">
        <v>0</v>
      </c>
    </row>
    <row r="2640" spans="1:5" ht="26">
      <c r="A2640" s="318" t="s">
        <v>589</v>
      </c>
      <c r="B2640" s="132">
        <v>5772228</v>
      </c>
      <c r="C2640" s="132">
        <v>5562320.7699999996</v>
      </c>
      <c r="D2640" s="309">
        <v>96.3634972492424</v>
      </c>
      <c r="E2640" s="132">
        <v>0</v>
      </c>
    </row>
    <row r="2641" spans="1:5">
      <c r="A2641" s="313" t="s">
        <v>591</v>
      </c>
      <c r="B2641" s="132">
        <v>45663</v>
      </c>
      <c r="C2641" s="132">
        <v>33546.6</v>
      </c>
      <c r="D2641" s="309">
        <v>73.465606727547495</v>
      </c>
      <c r="E2641" s="132">
        <v>32372.9</v>
      </c>
    </row>
    <row r="2642" spans="1:5">
      <c r="A2642" s="314" t="s">
        <v>592</v>
      </c>
      <c r="B2642" s="132">
        <v>45663</v>
      </c>
      <c r="C2642" s="132">
        <v>33546.6</v>
      </c>
      <c r="D2642" s="309">
        <v>73.465606727547495</v>
      </c>
      <c r="E2642" s="132">
        <v>32372.9</v>
      </c>
    </row>
    <row r="2643" spans="1:5">
      <c r="A2643" s="308" t="s">
        <v>198</v>
      </c>
      <c r="B2643" s="132">
        <v>0</v>
      </c>
      <c r="C2643" s="132">
        <v>0</v>
      </c>
      <c r="D2643" s="309">
        <v>0</v>
      </c>
      <c r="E2643" s="132">
        <v>-841110.6</v>
      </c>
    </row>
    <row r="2644" spans="1:5">
      <c r="A2644" s="308" t="s">
        <v>602</v>
      </c>
      <c r="B2644" s="132">
        <v>0</v>
      </c>
      <c r="C2644" s="132">
        <v>0</v>
      </c>
      <c r="D2644" s="309">
        <v>0</v>
      </c>
      <c r="E2644" s="132">
        <v>841110.6</v>
      </c>
    </row>
    <row r="2645" spans="1:5">
      <c r="A2645" s="313" t="s">
        <v>605</v>
      </c>
      <c r="B2645" s="132">
        <v>0</v>
      </c>
      <c r="C2645" s="132">
        <v>0</v>
      </c>
      <c r="D2645" s="309">
        <v>0</v>
      </c>
      <c r="E2645" s="132">
        <v>841110.6</v>
      </c>
    </row>
    <row r="2646" spans="1:5">
      <c r="A2646" s="308"/>
      <c r="B2646" s="132"/>
      <c r="C2646" s="132"/>
      <c r="D2646" s="309"/>
      <c r="E2646" s="132"/>
    </row>
    <row r="2647" spans="1:5">
      <c r="A2647" s="310" t="s">
        <v>610</v>
      </c>
      <c r="B2647" s="311"/>
      <c r="C2647" s="311"/>
      <c r="D2647" s="312"/>
      <c r="E2647" s="311"/>
    </row>
    <row r="2648" spans="1:5">
      <c r="A2648" s="310" t="s">
        <v>546</v>
      </c>
      <c r="B2648" s="311">
        <v>8047794</v>
      </c>
      <c r="C2648" s="311">
        <v>7406800.8300000001</v>
      </c>
      <c r="D2648" s="312">
        <v>92.035169265018496</v>
      </c>
      <c r="E2648" s="311">
        <v>-640993.17000000004</v>
      </c>
    </row>
    <row r="2649" spans="1:5">
      <c r="A2649" s="313" t="s">
        <v>567</v>
      </c>
      <c r="B2649" s="132">
        <v>8047794</v>
      </c>
      <c r="C2649" s="132">
        <v>7406800.8300000001</v>
      </c>
      <c r="D2649" s="309">
        <v>92.035169265018496</v>
      </c>
      <c r="E2649" s="132">
        <v>-640993.17000000004</v>
      </c>
    </row>
    <row r="2650" spans="1:5" ht="26">
      <c r="A2650" s="314" t="s">
        <v>568</v>
      </c>
      <c r="B2650" s="132">
        <v>8047794</v>
      </c>
      <c r="C2650" s="132">
        <v>7406800.8300000001</v>
      </c>
      <c r="D2650" s="309">
        <v>92.035169265018496</v>
      </c>
      <c r="E2650" s="132">
        <v>-640993.17000000004</v>
      </c>
    </row>
    <row r="2651" spans="1:5">
      <c r="A2651" s="310" t="s">
        <v>570</v>
      </c>
      <c r="B2651" s="311">
        <v>8047794</v>
      </c>
      <c r="C2651" s="311">
        <v>7406800.8300000001</v>
      </c>
      <c r="D2651" s="312">
        <v>92.035169265018496</v>
      </c>
      <c r="E2651" s="311">
        <v>200117.43</v>
      </c>
    </row>
    <row r="2652" spans="1:5">
      <c r="A2652" s="313" t="s">
        <v>571</v>
      </c>
      <c r="B2652" s="132">
        <v>8002131</v>
      </c>
      <c r="C2652" s="132">
        <v>7373254.2300000004</v>
      </c>
      <c r="D2652" s="309">
        <v>92.141133780489199</v>
      </c>
      <c r="E2652" s="132">
        <v>167744.53</v>
      </c>
    </row>
    <row r="2653" spans="1:5">
      <c r="A2653" s="314" t="s">
        <v>572</v>
      </c>
      <c r="B2653" s="132">
        <v>2227803</v>
      </c>
      <c r="C2653" s="132">
        <v>1810933.46</v>
      </c>
      <c r="D2653" s="309">
        <v>81.287863424189695</v>
      </c>
      <c r="E2653" s="132">
        <v>167744.53</v>
      </c>
    </row>
    <row r="2654" spans="1:5">
      <c r="A2654" s="317" t="s">
        <v>573</v>
      </c>
      <c r="B2654" s="132">
        <v>927338</v>
      </c>
      <c r="C2654" s="132">
        <v>913659.7</v>
      </c>
      <c r="D2654" s="309">
        <v>98.524993044607299</v>
      </c>
      <c r="E2654" s="132">
        <v>124414.92</v>
      </c>
    </row>
    <row r="2655" spans="1:5">
      <c r="A2655" s="317" t="s">
        <v>574</v>
      </c>
      <c r="B2655" s="132">
        <v>1300465</v>
      </c>
      <c r="C2655" s="132">
        <v>897273.76</v>
      </c>
      <c r="D2655" s="309">
        <v>68.996378987515996</v>
      </c>
      <c r="E2655" s="132">
        <v>43329.61</v>
      </c>
    </row>
    <row r="2656" spans="1:5" ht="26">
      <c r="A2656" s="314" t="s">
        <v>579</v>
      </c>
      <c r="B2656" s="132">
        <v>2100</v>
      </c>
      <c r="C2656" s="132">
        <v>0</v>
      </c>
      <c r="D2656" s="309">
        <v>0</v>
      </c>
      <c r="E2656" s="132">
        <v>0</v>
      </c>
    </row>
    <row r="2657" spans="1:5">
      <c r="A2657" s="317" t="s">
        <v>581</v>
      </c>
      <c r="B2657" s="132">
        <v>2100</v>
      </c>
      <c r="C2657" s="132">
        <v>0</v>
      </c>
      <c r="D2657" s="309">
        <v>0</v>
      </c>
      <c r="E2657" s="132">
        <v>0</v>
      </c>
    </row>
    <row r="2658" spans="1:5" ht="26">
      <c r="A2658" s="314" t="s">
        <v>582</v>
      </c>
      <c r="B2658" s="132">
        <v>5772228</v>
      </c>
      <c r="C2658" s="132">
        <v>5562320.7699999996</v>
      </c>
      <c r="D2658" s="309">
        <v>96.3634972492424</v>
      </c>
      <c r="E2658" s="132">
        <v>0</v>
      </c>
    </row>
    <row r="2659" spans="1:5" ht="26">
      <c r="A2659" s="317" t="s">
        <v>588</v>
      </c>
      <c r="B2659" s="132">
        <v>5772228</v>
      </c>
      <c r="C2659" s="132">
        <v>5562320.7699999996</v>
      </c>
      <c r="D2659" s="309">
        <v>96.3634972492424</v>
      </c>
      <c r="E2659" s="132">
        <v>0</v>
      </c>
    </row>
    <row r="2660" spans="1:5" ht="26">
      <c r="A2660" s="318" t="s">
        <v>589</v>
      </c>
      <c r="B2660" s="132">
        <v>5772228</v>
      </c>
      <c r="C2660" s="132">
        <v>5562320.7699999996</v>
      </c>
      <c r="D2660" s="309">
        <v>96.3634972492424</v>
      </c>
      <c r="E2660" s="132">
        <v>0</v>
      </c>
    </row>
    <row r="2661" spans="1:5">
      <c r="A2661" s="313" t="s">
        <v>591</v>
      </c>
      <c r="B2661" s="132">
        <v>45663</v>
      </c>
      <c r="C2661" s="132">
        <v>33546.6</v>
      </c>
      <c r="D2661" s="309">
        <v>73.465606727547495</v>
      </c>
      <c r="E2661" s="132">
        <v>32372.9</v>
      </c>
    </row>
    <row r="2662" spans="1:5">
      <c r="A2662" s="314" t="s">
        <v>592</v>
      </c>
      <c r="B2662" s="132">
        <v>45663</v>
      </c>
      <c r="C2662" s="132">
        <v>33546.6</v>
      </c>
      <c r="D2662" s="309">
        <v>73.465606727547495</v>
      </c>
      <c r="E2662" s="132">
        <v>32372.9</v>
      </c>
    </row>
    <row r="2663" spans="1:5">
      <c r="A2663" s="308" t="s">
        <v>198</v>
      </c>
      <c r="B2663" s="132">
        <v>0</v>
      </c>
      <c r="C2663" s="132">
        <v>0</v>
      </c>
      <c r="D2663" s="309">
        <v>0</v>
      </c>
      <c r="E2663" s="132">
        <v>-841110.6</v>
      </c>
    </row>
    <row r="2664" spans="1:5">
      <c r="A2664" s="308" t="s">
        <v>602</v>
      </c>
      <c r="B2664" s="132">
        <v>0</v>
      </c>
      <c r="C2664" s="132">
        <v>0</v>
      </c>
      <c r="D2664" s="309">
        <v>0</v>
      </c>
      <c r="E2664" s="132">
        <v>841110.6</v>
      </c>
    </row>
    <row r="2665" spans="1:5">
      <c r="A2665" s="313" t="s">
        <v>605</v>
      </c>
      <c r="B2665" s="132">
        <v>0</v>
      </c>
      <c r="C2665" s="132">
        <v>0</v>
      </c>
      <c r="D2665" s="309">
        <v>0</v>
      </c>
      <c r="E2665" s="132">
        <v>841110.6</v>
      </c>
    </row>
    <row r="2666" spans="1:5">
      <c r="A2666" s="308"/>
      <c r="B2666" s="132"/>
      <c r="C2666" s="132"/>
      <c r="D2666" s="309"/>
      <c r="E2666" s="132"/>
    </row>
    <row r="2667" spans="1:5">
      <c r="A2667" s="323" t="s">
        <v>651</v>
      </c>
      <c r="B2667" s="132"/>
      <c r="C2667" s="132"/>
      <c r="D2667" s="309"/>
      <c r="E2667" s="132"/>
    </row>
    <row r="2668" spans="1:5">
      <c r="A2668" s="310" t="s">
        <v>546</v>
      </c>
      <c r="B2668" s="311">
        <v>50449447</v>
      </c>
      <c r="C2668" s="311">
        <v>50306056.189999998</v>
      </c>
      <c r="D2668" s="312">
        <v>99.715773276959794</v>
      </c>
      <c r="E2668" s="311">
        <v>-143390.81</v>
      </c>
    </row>
    <row r="2669" spans="1:5">
      <c r="A2669" s="313" t="s">
        <v>567</v>
      </c>
      <c r="B2669" s="132">
        <v>50449447</v>
      </c>
      <c r="C2669" s="132">
        <v>50306056.189999998</v>
      </c>
      <c r="D2669" s="309">
        <v>99.715773276959794</v>
      </c>
      <c r="E2669" s="132">
        <v>-143390.81</v>
      </c>
    </row>
    <row r="2670" spans="1:5" ht="26">
      <c r="A2670" s="314" t="s">
        <v>568</v>
      </c>
      <c r="B2670" s="132">
        <v>50449447</v>
      </c>
      <c r="C2670" s="132">
        <v>50306056.189999998</v>
      </c>
      <c r="D2670" s="309">
        <v>99.715773276959794</v>
      </c>
      <c r="E2670" s="132">
        <v>-143390.81</v>
      </c>
    </row>
    <row r="2671" spans="1:5">
      <c r="A2671" s="310" t="s">
        <v>570</v>
      </c>
      <c r="B2671" s="311">
        <v>50449447</v>
      </c>
      <c r="C2671" s="311">
        <v>50306056.189999998</v>
      </c>
      <c r="D2671" s="312">
        <v>99.715773276959794</v>
      </c>
      <c r="E2671" s="311">
        <v>4195190.88</v>
      </c>
    </row>
    <row r="2672" spans="1:5">
      <c r="A2672" s="313" t="s">
        <v>571</v>
      </c>
      <c r="B2672" s="132">
        <v>50445847</v>
      </c>
      <c r="C2672" s="132">
        <v>50304138.340000004</v>
      </c>
      <c r="D2672" s="309">
        <v>99.719087559378295</v>
      </c>
      <c r="E2672" s="132">
        <v>4193992.98</v>
      </c>
    </row>
    <row r="2673" spans="1:5">
      <c r="A2673" s="314" t="s">
        <v>572</v>
      </c>
      <c r="B2673" s="132">
        <v>876718</v>
      </c>
      <c r="C2673" s="132">
        <v>817931.77</v>
      </c>
      <c r="D2673" s="309">
        <v>93.294739015282005</v>
      </c>
      <c r="E2673" s="132">
        <v>137391.41</v>
      </c>
    </row>
    <row r="2674" spans="1:5">
      <c r="A2674" s="317" t="s">
        <v>573</v>
      </c>
      <c r="B2674" s="132">
        <v>578461</v>
      </c>
      <c r="C2674" s="132">
        <v>578461</v>
      </c>
      <c r="D2674" s="309">
        <v>100</v>
      </c>
      <c r="E2674" s="132">
        <v>95802.2</v>
      </c>
    </row>
    <row r="2675" spans="1:5">
      <c r="A2675" s="317" t="s">
        <v>574</v>
      </c>
      <c r="B2675" s="132">
        <v>298257</v>
      </c>
      <c r="C2675" s="132">
        <v>239470.77</v>
      </c>
      <c r="D2675" s="309">
        <v>80.290075337712096</v>
      </c>
      <c r="E2675" s="132">
        <v>41589.21</v>
      </c>
    </row>
    <row r="2676" spans="1:5" ht="26">
      <c r="A2676" s="314" t="s">
        <v>576</v>
      </c>
      <c r="B2676" s="132">
        <v>49569129</v>
      </c>
      <c r="C2676" s="132">
        <v>49486206.57</v>
      </c>
      <c r="D2676" s="309">
        <v>99.832713562507806</v>
      </c>
      <c r="E2676" s="132">
        <v>4056601.57</v>
      </c>
    </row>
    <row r="2677" spans="1:5">
      <c r="A2677" s="317" t="s">
        <v>577</v>
      </c>
      <c r="B2677" s="132">
        <v>49569129</v>
      </c>
      <c r="C2677" s="132">
        <v>49486206.57</v>
      </c>
      <c r="D2677" s="309">
        <v>99.832713562507806</v>
      </c>
      <c r="E2677" s="132">
        <v>4056601.57</v>
      </c>
    </row>
    <row r="2678" spans="1:5">
      <c r="A2678" s="313" t="s">
        <v>591</v>
      </c>
      <c r="B2678" s="132">
        <v>3600</v>
      </c>
      <c r="C2678" s="132">
        <v>1917.85</v>
      </c>
      <c r="D2678" s="309">
        <v>53.273611111111101</v>
      </c>
      <c r="E2678" s="132">
        <v>1197.9000000000001</v>
      </c>
    </row>
    <row r="2679" spans="1:5">
      <c r="A2679" s="314" t="s">
        <v>592</v>
      </c>
      <c r="B2679" s="132">
        <v>3600</v>
      </c>
      <c r="C2679" s="132">
        <v>1917.85</v>
      </c>
      <c r="D2679" s="309">
        <v>53.273611111111101</v>
      </c>
      <c r="E2679" s="132">
        <v>1197.9000000000001</v>
      </c>
    </row>
    <row r="2680" spans="1:5">
      <c r="A2680" s="308" t="s">
        <v>198</v>
      </c>
      <c r="B2680" s="132">
        <v>0</v>
      </c>
      <c r="C2680" s="132">
        <v>0</v>
      </c>
      <c r="D2680" s="309">
        <v>0</v>
      </c>
      <c r="E2680" s="132">
        <v>-4338581.6900000004</v>
      </c>
    </row>
    <row r="2681" spans="1:5">
      <c r="A2681" s="308" t="s">
        <v>602</v>
      </c>
      <c r="B2681" s="132">
        <v>0</v>
      </c>
      <c r="C2681" s="132">
        <v>0</v>
      </c>
      <c r="D2681" s="309">
        <v>0</v>
      </c>
      <c r="E2681" s="132">
        <v>4338581.6900000004</v>
      </c>
    </row>
    <row r="2682" spans="1:5">
      <c r="A2682" s="313" t="s">
        <v>605</v>
      </c>
      <c r="B2682" s="132">
        <v>0</v>
      </c>
      <c r="C2682" s="132">
        <v>0</v>
      </c>
      <c r="D2682" s="309">
        <v>0</v>
      </c>
      <c r="E2682" s="132">
        <v>4338581.6900000004</v>
      </c>
    </row>
    <row r="2683" spans="1:5">
      <c r="A2683" s="308"/>
      <c r="B2683" s="132"/>
      <c r="C2683" s="132"/>
      <c r="D2683" s="309"/>
      <c r="E2683" s="132"/>
    </row>
    <row r="2684" spans="1:5">
      <c r="A2684" s="310" t="s">
        <v>610</v>
      </c>
      <c r="B2684" s="311"/>
      <c r="C2684" s="311"/>
      <c r="D2684" s="312"/>
      <c r="E2684" s="311"/>
    </row>
    <row r="2685" spans="1:5">
      <c r="A2685" s="310" t="s">
        <v>546</v>
      </c>
      <c r="B2685" s="311">
        <v>50449447</v>
      </c>
      <c r="C2685" s="311">
        <v>50306056.189999998</v>
      </c>
      <c r="D2685" s="312">
        <v>99.715773276959794</v>
      </c>
      <c r="E2685" s="311">
        <v>-143390.81</v>
      </c>
    </row>
    <row r="2686" spans="1:5">
      <c r="A2686" s="313" t="s">
        <v>567</v>
      </c>
      <c r="B2686" s="132">
        <v>50449447</v>
      </c>
      <c r="C2686" s="132">
        <v>50306056.189999998</v>
      </c>
      <c r="D2686" s="309">
        <v>99.715773276959794</v>
      </c>
      <c r="E2686" s="132">
        <v>-143390.81</v>
      </c>
    </row>
    <row r="2687" spans="1:5" ht="26">
      <c r="A2687" s="314" t="s">
        <v>568</v>
      </c>
      <c r="B2687" s="132">
        <v>50449447</v>
      </c>
      <c r="C2687" s="132">
        <v>50306056.189999998</v>
      </c>
      <c r="D2687" s="309">
        <v>99.715773276959794</v>
      </c>
      <c r="E2687" s="132">
        <v>-143390.81</v>
      </c>
    </row>
    <row r="2688" spans="1:5">
      <c r="A2688" s="310" t="s">
        <v>570</v>
      </c>
      <c r="B2688" s="311">
        <v>50449447</v>
      </c>
      <c r="C2688" s="311">
        <v>50306056.189999998</v>
      </c>
      <c r="D2688" s="312">
        <v>99.715773276959794</v>
      </c>
      <c r="E2688" s="311">
        <v>4195190.88</v>
      </c>
    </row>
    <row r="2689" spans="1:5">
      <c r="A2689" s="313" t="s">
        <v>571</v>
      </c>
      <c r="B2689" s="132">
        <v>50445847</v>
      </c>
      <c r="C2689" s="132">
        <v>50304138.340000004</v>
      </c>
      <c r="D2689" s="309">
        <v>99.719087559378295</v>
      </c>
      <c r="E2689" s="132">
        <v>4193992.98</v>
      </c>
    </row>
    <row r="2690" spans="1:5">
      <c r="A2690" s="314" t="s">
        <v>572</v>
      </c>
      <c r="B2690" s="132">
        <v>876718</v>
      </c>
      <c r="C2690" s="132">
        <v>817931.77</v>
      </c>
      <c r="D2690" s="309">
        <v>93.294739015282005</v>
      </c>
      <c r="E2690" s="132">
        <v>137391.41</v>
      </c>
    </row>
    <row r="2691" spans="1:5">
      <c r="A2691" s="317" t="s">
        <v>573</v>
      </c>
      <c r="B2691" s="132">
        <v>578461</v>
      </c>
      <c r="C2691" s="132">
        <v>578461</v>
      </c>
      <c r="D2691" s="309">
        <v>100</v>
      </c>
      <c r="E2691" s="132">
        <v>95802.2</v>
      </c>
    </row>
    <row r="2692" spans="1:5">
      <c r="A2692" s="317" t="s">
        <v>574</v>
      </c>
      <c r="B2692" s="132">
        <v>298257</v>
      </c>
      <c r="C2692" s="132">
        <v>239470.77</v>
      </c>
      <c r="D2692" s="309">
        <v>80.290075337712096</v>
      </c>
      <c r="E2692" s="132">
        <v>41589.21</v>
      </c>
    </row>
    <row r="2693" spans="1:5" ht="26">
      <c r="A2693" s="314" t="s">
        <v>576</v>
      </c>
      <c r="B2693" s="132">
        <v>49569129</v>
      </c>
      <c r="C2693" s="132">
        <v>49486206.57</v>
      </c>
      <c r="D2693" s="309">
        <v>99.832713562507806</v>
      </c>
      <c r="E2693" s="132">
        <v>4056601.57</v>
      </c>
    </row>
    <row r="2694" spans="1:5">
      <c r="A2694" s="317" t="s">
        <v>577</v>
      </c>
      <c r="B2694" s="132">
        <v>49569129</v>
      </c>
      <c r="C2694" s="132">
        <v>49486206.57</v>
      </c>
      <c r="D2694" s="309">
        <v>99.832713562507806</v>
      </c>
      <c r="E2694" s="132">
        <v>4056601.57</v>
      </c>
    </row>
    <row r="2695" spans="1:5">
      <c r="A2695" s="313" t="s">
        <v>591</v>
      </c>
      <c r="B2695" s="132">
        <v>3600</v>
      </c>
      <c r="C2695" s="132">
        <v>1917.85</v>
      </c>
      <c r="D2695" s="309">
        <v>53.273611111111101</v>
      </c>
      <c r="E2695" s="132">
        <v>1197.9000000000001</v>
      </c>
    </row>
    <row r="2696" spans="1:5">
      <c r="A2696" s="314" t="s">
        <v>592</v>
      </c>
      <c r="B2696" s="132">
        <v>3600</v>
      </c>
      <c r="C2696" s="132">
        <v>1917.85</v>
      </c>
      <c r="D2696" s="309">
        <v>53.273611111111101</v>
      </c>
      <c r="E2696" s="132">
        <v>1197.9000000000001</v>
      </c>
    </row>
    <row r="2697" spans="1:5">
      <c r="A2697" s="308" t="s">
        <v>198</v>
      </c>
      <c r="B2697" s="132">
        <v>0</v>
      </c>
      <c r="C2697" s="132">
        <v>0</v>
      </c>
      <c r="D2697" s="309">
        <v>0</v>
      </c>
      <c r="E2697" s="132">
        <v>-4338581.6900000004</v>
      </c>
    </row>
    <row r="2698" spans="1:5">
      <c r="A2698" s="308" t="s">
        <v>602</v>
      </c>
      <c r="B2698" s="132">
        <v>0</v>
      </c>
      <c r="C2698" s="132">
        <v>0</v>
      </c>
      <c r="D2698" s="309">
        <v>0</v>
      </c>
      <c r="E2698" s="132">
        <v>4338581.6900000004</v>
      </c>
    </row>
    <row r="2699" spans="1:5">
      <c r="A2699" s="313" t="s">
        <v>605</v>
      </c>
      <c r="B2699" s="132">
        <v>0</v>
      </c>
      <c r="C2699" s="132">
        <v>0</v>
      </c>
      <c r="D2699" s="309">
        <v>0</v>
      </c>
      <c r="E2699" s="132">
        <v>4338581.6900000004</v>
      </c>
    </row>
    <row r="2700" spans="1:5">
      <c r="A2700" s="308"/>
      <c r="B2700" s="132"/>
      <c r="C2700" s="132"/>
      <c r="D2700" s="309"/>
      <c r="E2700" s="132"/>
    </row>
    <row r="2701" spans="1:5">
      <c r="A2701" s="323" t="s">
        <v>652</v>
      </c>
      <c r="B2701" s="132"/>
      <c r="C2701" s="132"/>
      <c r="D2701" s="309"/>
      <c r="E2701" s="132"/>
    </row>
    <row r="2702" spans="1:5">
      <c r="A2702" s="310" t="s">
        <v>546</v>
      </c>
      <c r="B2702" s="311">
        <v>4558174</v>
      </c>
      <c r="C2702" s="311">
        <v>3799240.29</v>
      </c>
      <c r="D2702" s="312">
        <v>83.350049603196396</v>
      </c>
      <c r="E2702" s="311">
        <v>-766176.71</v>
      </c>
    </row>
    <row r="2703" spans="1:5" ht="26">
      <c r="A2703" s="313" t="s">
        <v>548</v>
      </c>
      <c r="B2703" s="132">
        <v>5726</v>
      </c>
      <c r="C2703" s="132">
        <v>12969</v>
      </c>
      <c r="D2703" s="309">
        <v>226.49318896262699</v>
      </c>
      <c r="E2703" s="132">
        <v>0</v>
      </c>
    </row>
    <row r="2704" spans="1:5">
      <c r="A2704" s="313" t="s">
        <v>567</v>
      </c>
      <c r="B2704" s="132">
        <v>4552448</v>
      </c>
      <c r="C2704" s="132">
        <v>3786271.29</v>
      </c>
      <c r="D2704" s="309">
        <v>83.170006335053102</v>
      </c>
      <c r="E2704" s="132">
        <v>-766176.71</v>
      </c>
    </row>
    <row r="2705" spans="1:5" ht="26">
      <c r="A2705" s="314" t="s">
        <v>568</v>
      </c>
      <c r="B2705" s="132">
        <v>4552448</v>
      </c>
      <c r="C2705" s="132">
        <v>3786271.29</v>
      </c>
      <c r="D2705" s="309">
        <v>83.170006335053102</v>
      </c>
      <c r="E2705" s="132">
        <v>-766176.71</v>
      </c>
    </row>
    <row r="2706" spans="1:5">
      <c r="A2706" s="310" t="s">
        <v>570</v>
      </c>
      <c r="B2706" s="311">
        <v>4561349</v>
      </c>
      <c r="C2706" s="311">
        <v>3793740.29</v>
      </c>
      <c r="D2706" s="312">
        <v>83.171454102722706</v>
      </c>
      <c r="E2706" s="311">
        <v>501748.41</v>
      </c>
    </row>
    <row r="2707" spans="1:5">
      <c r="A2707" s="313" t="s">
        <v>571</v>
      </c>
      <c r="B2707" s="132">
        <v>4539703</v>
      </c>
      <c r="C2707" s="132">
        <v>3772336.29</v>
      </c>
      <c r="D2707" s="309">
        <v>83.096543760682096</v>
      </c>
      <c r="E2707" s="132">
        <v>491021.33</v>
      </c>
    </row>
    <row r="2708" spans="1:5">
      <c r="A2708" s="314" t="s">
        <v>572</v>
      </c>
      <c r="B2708" s="132">
        <v>4535803</v>
      </c>
      <c r="C2708" s="132">
        <v>3768436.29</v>
      </c>
      <c r="D2708" s="309">
        <v>83.0820097345498</v>
      </c>
      <c r="E2708" s="132">
        <v>491021.33</v>
      </c>
    </row>
    <row r="2709" spans="1:5">
      <c r="A2709" s="317" t="s">
        <v>573</v>
      </c>
      <c r="B2709" s="132">
        <v>1196378</v>
      </c>
      <c r="C2709" s="132">
        <v>1153902.7</v>
      </c>
      <c r="D2709" s="309">
        <v>96.449675604198703</v>
      </c>
      <c r="E2709" s="132">
        <v>220927.84</v>
      </c>
    </row>
    <row r="2710" spans="1:5">
      <c r="A2710" s="317" t="s">
        <v>574</v>
      </c>
      <c r="B2710" s="132">
        <v>3339425</v>
      </c>
      <c r="C2710" s="132">
        <v>2614533.59</v>
      </c>
      <c r="D2710" s="309">
        <v>78.292927375221794</v>
      </c>
      <c r="E2710" s="132">
        <v>270093.49</v>
      </c>
    </row>
    <row r="2711" spans="1:5" ht="26">
      <c r="A2711" s="314" t="s">
        <v>579</v>
      </c>
      <c r="B2711" s="132">
        <v>3900</v>
      </c>
      <c r="C2711" s="132">
        <v>3900</v>
      </c>
      <c r="D2711" s="309">
        <v>100</v>
      </c>
      <c r="E2711" s="132">
        <v>0</v>
      </c>
    </row>
    <row r="2712" spans="1:5">
      <c r="A2712" s="317" t="s">
        <v>581</v>
      </c>
      <c r="B2712" s="132">
        <v>3900</v>
      </c>
      <c r="C2712" s="132">
        <v>3900</v>
      </c>
      <c r="D2712" s="309">
        <v>100</v>
      </c>
      <c r="E2712" s="132">
        <v>0</v>
      </c>
    </row>
    <row r="2713" spans="1:5">
      <c r="A2713" s="313" t="s">
        <v>591</v>
      </c>
      <c r="B2713" s="132">
        <v>21646</v>
      </c>
      <c r="C2713" s="132">
        <v>21404</v>
      </c>
      <c r="D2713" s="309">
        <v>98.882010533123903</v>
      </c>
      <c r="E2713" s="132">
        <v>10727.08</v>
      </c>
    </row>
    <row r="2714" spans="1:5">
      <c r="A2714" s="314" t="s">
        <v>592</v>
      </c>
      <c r="B2714" s="132">
        <v>21646</v>
      </c>
      <c r="C2714" s="132">
        <v>21404</v>
      </c>
      <c r="D2714" s="309">
        <v>98.882010533123903</v>
      </c>
      <c r="E2714" s="132">
        <v>10727.08</v>
      </c>
    </row>
    <row r="2715" spans="1:5">
      <c r="A2715" s="308" t="s">
        <v>198</v>
      </c>
      <c r="B2715" s="132">
        <v>-3175</v>
      </c>
      <c r="C2715" s="132">
        <v>5500</v>
      </c>
      <c r="D2715" s="309">
        <v>-173.228346456693</v>
      </c>
      <c r="E2715" s="132">
        <v>-1267925.1200000001</v>
      </c>
    </row>
    <row r="2716" spans="1:5">
      <c r="A2716" s="308" t="s">
        <v>602</v>
      </c>
      <c r="B2716" s="132">
        <v>3175</v>
      </c>
      <c r="C2716" s="132">
        <v>-5500</v>
      </c>
      <c r="D2716" s="309">
        <v>-173.228346456693</v>
      </c>
      <c r="E2716" s="132">
        <v>1267925.1200000001</v>
      </c>
    </row>
    <row r="2717" spans="1:5">
      <c r="A2717" s="313" t="s">
        <v>605</v>
      </c>
      <c r="B2717" s="132">
        <v>3175</v>
      </c>
      <c r="C2717" s="132">
        <v>-5500</v>
      </c>
      <c r="D2717" s="309">
        <v>-173.228346456693</v>
      </c>
      <c r="E2717" s="132">
        <v>1267925.1200000001</v>
      </c>
    </row>
    <row r="2718" spans="1:5" ht="39">
      <c r="A2718" s="314" t="s">
        <v>606</v>
      </c>
      <c r="B2718" s="132">
        <v>3175</v>
      </c>
      <c r="C2718" s="132">
        <v>-3174.5</v>
      </c>
      <c r="D2718" s="309">
        <v>-99.984251968503898</v>
      </c>
      <c r="E2718" s="132">
        <v>0</v>
      </c>
    </row>
    <row r="2719" spans="1:5">
      <c r="A2719" s="308"/>
      <c r="B2719" s="132"/>
      <c r="C2719" s="132"/>
      <c r="D2719" s="309"/>
      <c r="E2719" s="132"/>
    </row>
    <row r="2720" spans="1:5">
      <c r="A2720" s="310" t="s">
        <v>610</v>
      </c>
      <c r="B2720" s="311"/>
      <c r="C2720" s="311"/>
      <c r="D2720" s="312"/>
      <c r="E2720" s="311"/>
    </row>
    <row r="2721" spans="1:5">
      <c r="A2721" s="310" t="s">
        <v>546</v>
      </c>
      <c r="B2721" s="311">
        <v>4558174</v>
      </c>
      <c r="C2721" s="311">
        <v>3799240.29</v>
      </c>
      <c r="D2721" s="312">
        <v>83.350049603196396</v>
      </c>
      <c r="E2721" s="311">
        <v>-766176.71</v>
      </c>
    </row>
    <row r="2722" spans="1:5" ht="26">
      <c r="A2722" s="313" t="s">
        <v>548</v>
      </c>
      <c r="B2722" s="132">
        <v>5726</v>
      </c>
      <c r="C2722" s="132">
        <v>12969</v>
      </c>
      <c r="D2722" s="309">
        <v>226.49318896262699</v>
      </c>
      <c r="E2722" s="132">
        <v>0</v>
      </c>
    </row>
    <row r="2723" spans="1:5">
      <c r="A2723" s="313" t="s">
        <v>567</v>
      </c>
      <c r="B2723" s="132">
        <v>4552448</v>
      </c>
      <c r="C2723" s="132">
        <v>3786271.29</v>
      </c>
      <c r="D2723" s="309">
        <v>83.170006335053102</v>
      </c>
      <c r="E2723" s="132">
        <v>-766176.71</v>
      </c>
    </row>
    <row r="2724" spans="1:5" ht="26">
      <c r="A2724" s="314" t="s">
        <v>568</v>
      </c>
      <c r="B2724" s="132">
        <v>4552448</v>
      </c>
      <c r="C2724" s="132">
        <v>3786271.29</v>
      </c>
      <c r="D2724" s="309">
        <v>83.170006335053102</v>
      </c>
      <c r="E2724" s="132">
        <v>-766176.71</v>
      </c>
    </row>
    <row r="2725" spans="1:5">
      <c r="A2725" s="310" t="s">
        <v>570</v>
      </c>
      <c r="B2725" s="311">
        <v>4561349</v>
      </c>
      <c r="C2725" s="311">
        <v>3793740.29</v>
      </c>
      <c r="D2725" s="312">
        <v>83.171454102722706</v>
      </c>
      <c r="E2725" s="311">
        <v>501748.41</v>
      </c>
    </row>
    <row r="2726" spans="1:5">
      <c r="A2726" s="313" t="s">
        <v>571</v>
      </c>
      <c r="B2726" s="132">
        <v>4539703</v>
      </c>
      <c r="C2726" s="132">
        <v>3772336.29</v>
      </c>
      <c r="D2726" s="309">
        <v>83.096543760682096</v>
      </c>
      <c r="E2726" s="132">
        <v>491021.33</v>
      </c>
    </row>
    <row r="2727" spans="1:5">
      <c r="A2727" s="314" t="s">
        <v>572</v>
      </c>
      <c r="B2727" s="132">
        <v>4535803</v>
      </c>
      <c r="C2727" s="132">
        <v>3768436.29</v>
      </c>
      <c r="D2727" s="309">
        <v>83.0820097345498</v>
      </c>
      <c r="E2727" s="132">
        <v>491021.33</v>
      </c>
    </row>
    <row r="2728" spans="1:5">
      <c r="A2728" s="317" t="s">
        <v>573</v>
      </c>
      <c r="B2728" s="132">
        <v>1196378</v>
      </c>
      <c r="C2728" s="132">
        <v>1153902.7</v>
      </c>
      <c r="D2728" s="309">
        <v>96.449675604198703</v>
      </c>
      <c r="E2728" s="132">
        <v>220927.84</v>
      </c>
    </row>
    <row r="2729" spans="1:5">
      <c r="A2729" s="317" t="s">
        <v>574</v>
      </c>
      <c r="B2729" s="132">
        <v>3339425</v>
      </c>
      <c r="C2729" s="132">
        <v>2614533.59</v>
      </c>
      <c r="D2729" s="309">
        <v>78.292927375221794</v>
      </c>
      <c r="E2729" s="132">
        <v>270093.49</v>
      </c>
    </row>
    <row r="2730" spans="1:5" ht="26">
      <c r="A2730" s="314" t="s">
        <v>579</v>
      </c>
      <c r="B2730" s="132">
        <v>3900</v>
      </c>
      <c r="C2730" s="132">
        <v>3900</v>
      </c>
      <c r="D2730" s="309">
        <v>100</v>
      </c>
      <c r="E2730" s="132">
        <v>0</v>
      </c>
    </row>
    <row r="2731" spans="1:5">
      <c r="A2731" s="317" t="s">
        <v>581</v>
      </c>
      <c r="B2731" s="132">
        <v>3900</v>
      </c>
      <c r="C2731" s="132">
        <v>3900</v>
      </c>
      <c r="D2731" s="309">
        <v>100</v>
      </c>
      <c r="E2731" s="132">
        <v>0</v>
      </c>
    </row>
    <row r="2732" spans="1:5">
      <c r="A2732" s="313" t="s">
        <v>591</v>
      </c>
      <c r="B2732" s="132">
        <v>21646</v>
      </c>
      <c r="C2732" s="132">
        <v>21404</v>
      </c>
      <c r="D2732" s="309">
        <v>98.882010533123903</v>
      </c>
      <c r="E2732" s="132">
        <v>10727.08</v>
      </c>
    </row>
    <row r="2733" spans="1:5">
      <c r="A2733" s="314" t="s">
        <v>592</v>
      </c>
      <c r="B2733" s="132">
        <v>21646</v>
      </c>
      <c r="C2733" s="132">
        <v>21404</v>
      </c>
      <c r="D2733" s="309">
        <v>98.882010533123903</v>
      </c>
      <c r="E2733" s="132">
        <v>10727.08</v>
      </c>
    </row>
    <row r="2734" spans="1:5">
      <c r="A2734" s="308" t="s">
        <v>198</v>
      </c>
      <c r="B2734" s="132">
        <v>-3175</v>
      </c>
      <c r="C2734" s="132">
        <v>5500</v>
      </c>
      <c r="D2734" s="309">
        <v>-173.228346456693</v>
      </c>
      <c r="E2734" s="132">
        <v>-1267925.1200000001</v>
      </c>
    </row>
    <row r="2735" spans="1:5">
      <c r="A2735" s="308" t="s">
        <v>602</v>
      </c>
      <c r="B2735" s="132">
        <v>3175</v>
      </c>
      <c r="C2735" s="132">
        <v>-5500</v>
      </c>
      <c r="D2735" s="309">
        <v>-173.228346456693</v>
      </c>
      <c r="E2735" s="132">
        <v>1267925.1200000001</v>
      </c>
    </row>
    <row r="2736" spans="1:5">
      <c r="A2736" s="313" t="s">
        <v>605</v>
      </c>
      <c r="B2736" s="132">
        <v>3175</v>
      </c>
      <c r="C2736" s="132">
        <v>-5500</v>
      </c>
      <c r="D2736" s="309">
        <v>-173.228346456693</v>
      </c>
      <c r="E2736" s="132">
        <v>1267925.1200000001</v>
      </c>
    </row>
    <row r="2737" spans="1:5" ht="39">
      <c r="A2737" s="314" t="s">
        <v>606</v>
      </c>
      <c r="B2737" s="132">
        <v>3175</v>
      </c>
      <c r="C2737" s="132">
        <v>-3174.5</v>
      </c>
      <c r="D2737" s="309">
        <v>-99.984251968503898</v>
      </c>
      <c r="E2737" s="132">
        <v>0</v>
      </c>
    </row>
    <row r="2738" spans="1:5">
      <c r="A2738" s="308"/>
      <c r="B2738" s="132"/>
      <c r="C2738" s="132"/>
      <c r="D2738" s="309"/>
      <c r="E2738" s="132"/>
    </row>
    <row r="2739" spans="1:5">
      <c r="A2739" s="323" t="s">
        <v>653</v>
      </c>
      <c r="B2739" s="132"/>
      <c r="C2739" s="132"/>
      <c r="D2739" s="309"/>
      <c r="E2739" s="132"/>
    </row>
    <row r="2740" spans="1:5">
      <c r="A2740" s="310" t="s">
        <v>546</v>
      </c>
      <c r="B2740" s="311">
        <v>624155198</v>
      </c>
      <c r="C2740" s="311">
        <v>622902823.97000003</v>
      </c>
      <c r="D2740" s="312">
        <v>99.799348938531196</v>
      </c>
      <c r="E2740" s="311">
        <v>-1252374.03</v>
      </c>
    </row>
    <row r="2741" spans="1:5">
      <c r="A2741" s="313" t="s">
        <v>567</v>
      </c>
      <c r="B2741" s="132">
        <v>624155198</v>
      </c>
      <c r="C2741" s="132">
        <v>622902823.97000003</v>
      </c>
      <c r="D2741" s="309">
        <v>99.799348938531196</v>
      </c>
      <c r="E2741" s="132">
        <v>-1252374.03</v>
      </c>
    </row>
    <row r="2742" spans="1:5" ht="26">
      <c r="A2742" s="314" t="s">
        <v>568</v>
      </c>
      <c r="B2742" s="132">
        <v>624155198</v>
      </c>
      <c r="C2742" s="132">
        <v>622902823.97000003</v>
      </c>
      <c r="D2742" s="309">
        <v>99.799348938531196</v>
      </c>
      <c r="E2742" s="132">
        <v>-1252374.03</v>
      </c>
    </row>
    <row r="2743" spans="1:5">
      <c r="A2743" s="310" t="s">
        <v>570</v>
      </c>
      <c r="B2743" s="311">
        <v>624155198</v>
      </c>
      <c r="C2743" s="311">
        <v>622902823.97000003</v>
      </c>
      <c r="D2743" s="312">
        <v>99.799348938531196</v>
      </c>
      <c r="E2743" s="311">
        <v>50231565.869999997</v>
      </c>
    </row>
    <row r="2744" spans="1:5">
      <c r="A2744" s="313" t="s">
        <v>571</v>
      </c>
      <c r="B2744" s="132">
        <v>624155198</v>
      </c>
      <c r="C2744" s="132">
        <v>622902823.97000003</v>
      </c>
      <c r="D2744" s="309">
        <v>99.799348938531196</v>
      </c>
      <c r="E2744" s="132">
        <v>50231565.869999997</v>
      </c>
    </row>
    <row r="2745" spans="1:5" ht="26">
      <c r="A2745" s="314" t="s">
        <v>582</v>
      </c>
      <c r="B2745" s="132">
        <v>624155198</v>
      </c>
      <c r="C2745" s="132">
        <v>622902823.97000003</v>
      </c>
      <c r="D2745" s="309">
        <v>99.799348938531196</v>
      </c>
      <c r="E2745" s="132">
        <v>50231565.869999997</v>
      </c>
    </row>
    <row r="2746" spans="1:5" ht="26">
      <c r="A2746" s="317" t="s">
        <v>588</v>
      </c>
      <c r="B2746" s="132">
        <v>624155198</v>
      </c>
      <c r="C2746" s="132">
        <v>622902823.97000003</v>
      </c>
      <c r="D2746" s="309">
        <v>99.799348938531196</v>
      </c>
      <c r="E2746" s="132">
        <v>50231565.869999997</v>
      </c>
    </row>
    <row r="2747" spans="1:5" ht="26">
      <c r="A2747" s="318" t="s">
        <v>589</v>
      </c>
      <c r="B2747" s="132">
        <v>624155198</v>
      </c>
      <c r="C2747" s="132">
        <v>622902823.97000003</v>
      </c>
      <c r="D2747" s="309">
        <v>99.799348938531196</v>
      </c>
      <c r="E2747" s="132">
        <v>50231565.869999997</v>
      </c>
    </row>
    <row r="2748" spans="1:5">
      <c r="A2748" s="308" t="s">
        <v>198</v>
      </c>
      <c r="B2748" s="132">
        <v>0</v>
      </c>
      <c r="C2748" s="132">
        <v>0</v>
      </c>
      <c r="D2748" s="309">
        <v>0</v>
      </c>
      <c r="E2748" s="132">
        <v>-51483939.899999999</v>
      </c>
    </row>
    <row r="2749" spans="1:5">
      <c r="A2749" s="308" t="s">
        <v>602</v>
      </c>
      <c r="B2749" s="132">
        <v>0</v>
      </c>
      <c r="C2749" s="132">
        <v>0</v>
      </c>
      <c r="D2749" s="309">
        <v>0</v>
      </c>
      <c r="E2749" s="132">
        <v>51483939.899999999</v>
      </c>
    </row>
    <row r="2750" spans="1:5">
      <c r="A2750" s="313" t="s">
        <v>605</v>
      </c>
      <c r="B2750" s="132">
        <v>0</v>
      </c>
      <c r="C2750" s="132">
        <v>0</v>
      </c>
      <c r="D2750" s="309">
        <v>0</v>
      </c>
      <c r="E2750" s="132">
        <v>51483939.899999999</v>
      </c>
    </row>
    <row r="2751" spans="1:5">
      <c r="A2751" s="308"/>
      <c r="B2751" s="132"/>
      <c r="C2751" s="132"/>
      <c r="D2751" s="309"/>
      <c r="E2751" s="132"/>
    </row>
    <row r="2752" spans="1:5">
      <c r="A2752" s="310" t="s">
        <v>610</v>
      </c>
      <c r="B2752" s="311"/>
      <c r="C2752" s="311"/>
      <c r="D2752" s="312"/>
      <c r="E2752" s="311"/>
    </row>
    <row r="2753" spans="1:5">
      <c r="A2753" s="310" t="s">
        <v>546</v>
      </c>
      <c r="B2753" s="311">
        <v>624155198</v>
      </c>
      <c r="C2753" s="311">
        <v>622902823.97000003</v>
      </c>
      <c r="D2753" s="312">
        <v>99.799348938531196</v>
      </c>
      <c r="E2753" s="311">
        <v>-1252374.03</v>
      </c>
    </row>
    <row r="2754" spans="1:5">
      <c r="A2754" s="313" t="s">
        <v>567</v>
      </c>
      <c r="B2754" s="132">
        <v>624155198</v>
      </c>
      <c r="C2754" s="132">
        <v>622902823.97000003</v>
      </c>
      <c r="D2754" s="309">
        <v>99.799348938531196</v>
      </c>
      <c r="E2754" s="132">
        <v>-1252374.03</v>
      </c>
    </row>
    <row r="2755" spans="1:5" ht="26">
      <c r="A2755" s="314" t="s">
        <v>568</v>
      </c>
      <c r="B2755" s="132">
        <v>624155198</v>
      </c>
      <c r="C2755" s="132">
        <v>622902823.97000003</v>
      </c>
      <c r="D2755" s="309">
        <v>99.799348938531196</v>
      </c>
      <c r="E2755" s="132">
        <v>-1252374.03</v>
      </c>
    </row>
    <row r="2756" spans="1:5">
      <c r="A2756" s="310" t="s">
        <v>570</v>
      </c>
      <c r="B2756" s="311">
        <v>624155198</v>
      </c>
      <c r="C2756" s="311">
        <v>622902823.97000003</v>
      </c>
      <c r="D2756" s="312">
        <v>99.799348938531196</v>
      </c>
      <c r="E2756" s="311">
        <v>50231565.869999997</v>
      </c>
    </row>
    <row r="2757" spans="1:5">
      <c r="A2757" s="313" t="s">
        <v>571</v>
      </c>
      <c r="B2757" s="132">
        <v>624155198</v>
      </c>
      <c r="C2757" s="132">
        <v>622902823.97000003</v>
      </c>
      <c r="D2757" s="309">
        <v>99.799348938531196</v>
      </c>
      <c r="E2757" s="132">
        <v>50231565.869999997</v>
      </c>
    </row>
    <row r="2758" spans="1:5" ht="26">
      <c r="A2758" s="314" t="s">
        <v>582</v>
      </c>
      <c r="B2758" s="132">
        <v>624155198</v>
      </c>
      <c r="C2758" s="132">
        <v>622902823.97000003</v>
      </c>
      <c r="D2758" s="309">
        <v>99.799348938531196</v>
      </c>
      <c r="E2758" s="132">
        <v>50231565.869999997</v>
      </c>
    </row>
    <row r="2759" spans="1:5" ht="26">
      <c r="A2759" s="317" t="s">
        <v>588</v>
      </c>
      <c r="B2759" s="132">
        <v>624155198</v>
      </c>
      <c r="C2759" s="132">
        <v>622902823.97000003</v>
      </c>
      <c r="D2759" s="309">
        <v>99.799348938531196</v>
      </c>
      <c r="E2759" s="132">
        <v>50231565.869999997</v>
      </c>
    </row>
    <row r="2760" spans="1:5" ht="26">
      <c r="A2760" s="318" t="s">
        <v>589</v>
      </c>
      <c r="B2760" s="132">
        <v>624155198</v>
      </c>
      <c r="C2760" s="132">
        <v>622902823.97000003</v>
      </c>
      <c r="D2760" s="309">
        <v>99.799348938531196</v>
      </c>
      <c r="E2760" s="132">
        <v>50231565.869999997</v>
      </c>
    </row>
    <row r="2761" spans="1:5">
      <c r="A2761" s="308" t="s">
        <v>198</v>
      </c>
      <c r="B2761" s="132">
        <v>0</v>
      </c>
      <c r="C2761" s="132">
        <v>0</v>
      </c>
      <c r="D2761" s="309">
        <v>0</v>
      </c>
      <c r="E2761" s="132">
        <v>-51483939.899999999</v>
      </c>
    </row>
    <row r="2762" spans="1:5">
      <c r="A2762" s="308" t="s">
        <v>602</v>
      </c>
      <c r="B2762" s="132">
        <v>0</v>
      </c>
      <c r="C2762" s="132">
        <v>0</v>
      </c>
      <c r="D2762" s="309">
        <v>0</v>
      </c>
      <c r="E2762" s="132">
        <v>51483939.899999999</v>
      </c>
    </row>
    <row r="2763" spans="1:5">
      <c r="A2763" s="313" t="s">
        <v>605</v>
      </c>
      <c r="B2763" s="132">
        <v>0</v>
      </c>
      <c r="C2763" s="132">
        <v>0</v>
      </c>
      <c r="D2763" s="309">
        <v>0</v>
      </c>
      <c r="E2763" s="132">
        <v>51483939.899999999</v>
      </c>
    </row>
    <row r="2764" spans="1:5">
      <c r="A2764" s="308"/>
      <c r="B2764" s="132"/>
      <c r="C2764" s="132"/>
      <c r="D2764" s="309"/>
      <c r="E2764" s="132"/>
    </row>
    <row r="2765" spans="1:5">
      <c r="A2765" s="323" t="s">
        <v>654</v>
      </c>
      <c r="B2765" s="132"/>
      <c r="C2765" s="132"/>
      <c r="D2765" s="309"/>
      <c r="E2765" s="132"/>
    </row>
    <row r="2766" spans="1:5">
      <c r="A2766" s="310" t="s">
        <v>546</v>
      </c>
      <c r="B2766" s="311">
        <v>43552539</v>
      </c>
      <c r="C2766" s="311">
        <v>43517547</v>
      </c>
      <c r="D2766" s="312">
        <v>99.919655660029406</v>
      </c>
      <c r="E2766" s="311">
        <v>-34992</v>
      </c>
    </row>
    <row r="2767" spans="1:5">
      <c r="A2767" s="313" t="s">
        <v>567</v>
      </c>
      <c r="B2767" s="132">
        <v>43552539</v>
      </c>
      <c r="C2767" s="132">
        <v>43517547</v>
      </c>
      <c r="D2767" s="309">
        <v>99.919655660029406</v>
      </c>
      <c r="E2767" s="132">
        <v>-34992</v>
      </c>
    </row>
    <row r="2768" spans="1:5" ht="26">
      <c r="A2768" s="314" t="s">
        <v>568</v>
      </c>
      <c r="B2768" s="132">
        <v>43552539</v>
      </c>
      <c r="C2768" s="132">
        <v>43517547</v>
      </c>
      <c r="D2768" s="309">
        <v>99.919655660029406</v>
      </c>
      <c r="E2768" s="132">
        <v>-34992</v>
      </c>
    </row>
    <row r="2769" spans="1:5">
      <c r="A2769" s="310" t="s">
        <v>570</v>
      </c>
      <c r="B2769" s="311">
        <v>43552539</v>
      </c>
      <c r="C2769" s="311">
        <v>43517547</v>
      </c>
      <c r="D2769" s="312">
        <v>99.919655660029406</v>
      </c>
      <c r="E2769" s="311">
        <v>3038695</v>
      </c>
    </row>
    <row r="2770" spans="1:5">
      <c r="A2770" s="313" t="s">
        <v>571</v>
      </c>
      <c r="B2770" s="132">
        <v>43552539</v>
      </c>
      <c r="C2770" s="132">
        <v>43517547</v>
      </c>
      <c r="D2770" s="309">
        <v>99.919655660029406</v>
      </c>
      <c r="E2770" s="132">
        <v>3038695</v>
      </c>
    </row>
    <row r="2771" spans="1:5" ht="26">
      <c r="A2771" s="314" t="s">
        <v>582</v>
      </c>
      <c r="B2771" s="132">
        <v>43552539</v>
      </c>
      <c r="C2771" s="132">
        <v>43517547</v>
      </c>
      <c r="D2771" s="309">
        <v>99.919655660029406</v>
      </c>
      <c r="E2771" s="132">
        <v>3038695</v>
      </c>
    </row>
    <row r="2772" spans="1:5" ht="26">
      <c r="A2772" s="317" t="s">
        <v>588</v>
      </c>
      <c r="B2772" s="132">
        <v>43552539</v>
      </c>
      <c r="C2772" s="132">
        <v>43517547</v>
      </c>
      <c r="D2772" s="309">
        <v>99.919655660029406</v>
      </c>
      <c r="E2772" s="132">
        <v>3038695</v>
      </c>
    </row>
    <row r="2773" spans="1:5" ht="26">
      <c r="A2773" s="318" t="s">
        <v>589</v>
      </c>
      <c r="B2773" s="132">
        <v>43552539</v>
      </c>
      <c r="C2773" s="132">
        <v>43517547</v>
      </c>
      <c r="D2773" s="309">
        <v>99.919655660029406</v>
      </c>
      <c r="E2773" s="132">
        <v>3038695</v>
      </c>
    </row>
    <row r="2774" spans="1:5">
      <c r="A2774" s="308" t="s">
        <v>198</v>
      </c>
      <c r="B2774" s="132">
        <v>0</v>
      </c>
      <c r="C2774" s="132">
        <v>0</v>
      </c>
      <c r="D2774" s="309">
        <v>0</v>
      </c>
      <c r="E2774" s="132">
        <v>-3073687</v>
      </c>
    </row>
    <row r="2775" spans="1:5">
      <c r="A2775" s="308" t="s">
        <v>602</v>
      </c>
      <c r="B2775" s="132">
        <v>0</v>
      </c>
      <c r="C2775" s="132">
        <v>0</v>
      </c>
      <c r="D2775" s="309">
        <v>0</v>
      </c>
      <c r="E2775" s="132">
        <v>3073687</v>
      </c>
    </row>
    <row r="2776" spans="1:5">
      <c r="A2776" s="313" t="s">
        <v>605</v>
      </c>
      <c r="B2776" s="132">
        <v>0</v>
      </c>
      <c r="C2776" s="132">
        <v>0</v>
      </c>
      <c r="D2776" s="309">
        <v>0</v>
      </c>
      <c r="E2776" s="132">
        <v>3073687</v>
      </c>
    </row>
    <row r="2777" spans="1:5">
      <c r="A2777" s="308"/>
      <c r="B2777" s="132"/>
      <c r="C2777" s="132"/>
      <c r="D2777" s="309"/>
      <c r="E2777" s="132"/>
    </row>
    <row r="2778" spans="1:5">
      <c r="A2778" s="310" t="s">
        <v>610</v>
      </c>
      <c r="B2778" s="311"/>
      <c r="C2778" s="311"/>
      <c r="D2778" s="312"/>
      <c r="E2778" s="311"/>
    </row>
    <row r="2779" spans="1:5">
      <c r="A2779" s="310" t="s">
        <v>546</v>
      </c>
      <c r="B2779" s="311">
        <v>43552539</v>
      </c>
      <c r="C2779" s="311">
        <v>43517547</v>
      </c>
      <c r="D2779" s="312">
        <v>99.919655660029406</v>
      </c>
      <c r="E2779" s="311">
        <v>-34992</v>
      </c>
    </row>
    <row r="2780" spans="1:5">
      <c r="A2780" s="313" t="s">
        <v>567</v>
      </c>
      <c r="B2780" s="132">
        <v>43552539</v>
      </c>
      <c r="C2780" s="132">
        <v>43517547</v>
      </c>
      <c r="D2780" s="309">
        <v>99.919655660029406</v>
      </c>
      <c r="E2780" s="132">
        <v>-34992</v>
      </c>
    </row>
    <row r="2781" spans="1:5" ht="26">
      <c r="A2781" s="314" t="s">
        <v>568</v>
      </c>
      <c r="B2781" s="132">
        <v>43552539</v>
      </c>
      <c r="C2781" s="132">
        <v>43517547</v>
      </c>
      <c r="D2781" s="309">
        <v>99.919655660029406</v>
      </c>
      <c r="E2781" s="132">
        <v>-34992</v>
      </c>
    </row>
    <row r="2782" spans="1:5">
      <c r="A2782" s="310" t="s">
        <v>570</v>
      </c>
      <c r="B2782" s="311">
        <v>43552539</v>
      </c>
      <c r="C2782" s="311">
        <v>43517547</v>
      </c>
      <c r="D2782" s="312">
        <v>99.919655660029406</v>
      </c>
      <c r="E2782" s="311">
        <v>3038695</v>
      </c>
    </row>
    <row r="2783" spans="1:5">
      <c r="A2783" s="313" t="s">
        <v>571</v>
      </c>
      <c r="B2783" s="132">
        <v>43552539</v>
      </c>
      <c r="C2783" s="132">
        <v>43517547</v>
      </c>
      <c r="D2783" s="309">
        <v>99.919655660029406</v>
      </c>
      <c r="E2783" s="132">
        <v>3038695</v>
      </c>
    </row>
    <row r="2784" spans="1:5" ht="26">
      <c r="A2784" s="314" t="s">
        <v>582</v>
      </c>
      <c r="B2784" s="132">
        <v>43552539</v>
      </c>
      <c r="C2784" s="132">
        <v>43517547</v>
      </c>
      <c r="D2784" s="309">
        <v>99.919655660029406</v>
      </c>
      <c r="E2784" s="132">
        <v>3038695</v>
      </c>
    </row>
    <row r="2785" spans="1:5" ht="26">
      <c r="A2785" s="317" t="s">
        <v>588</v>
      </c>
      <c r="B2785" s="132">
        <v>43552539</v>
      </c>
      <c r="C2785" s="132">
        <v>43517547</v>
      </c>
      <c r="D2785" s="309">
        <v>99.919655660029406</v>
      </c>
      <c r="E2785" s="132">
        <v>3038695</v>
      </c>
    </row>
    <row r="2786" spans="1:5" ht="26">
      <c r="A2786" s="318" t="s">
        <v>589</v>
      </c>
      <c r="B2786" s="132">
        <v>43552539</v>
      </c>
      <c r="C2786" s="132">
        <v>43517547</v>
      </c>
      <c r="D2786" s="309">
        <v>99.919655660029406</v>
      </c>
      <c r="E2786" s="132">
        <v>3038695</v>
      </c>
    </row>
    <row r="2787" spans="1:5">
      <c r="A2787" s="308" t="s">
        <v>198</v>
      </c>
      <c r="B2787" s="132">
        <v>0</v>
      </c>
      <c r="C2787" s="132">
        <v>0</v>
      </c>
      <c r="D2787" s="309">
        <v>0</v>
      </c>
      <c r="E2787" s="132">
        <v>-3073687</v>
      </c>
    </row>
    <row r="2788" spans="1:5">
      <c r="A2788" s="308" t="s">
        <v>602</v>
      </c>
      <c r="B2788" s="132">
        <v>0</v>
      </c>
      <c r="C2788" s="132">
        <v>0</v>
      </c>
      <c r="D2788" s="309">
        <v>0</v>
      </c>
      <c r="E2788" s="132">
        <v>3073687</v>
      </c>
    </row>
    <row r="2789" spans="1:5">
      <c r="A2789" s="313" t="s">
        <v>605</v>
      </c>
      <c r="B2789" s="132">
        <v>0</v>
      </c>
      <c r="C2789" s="132">
        <v>0</v>
      </c>
      <c r="D2789" s="309">
        <v>0</v>
      </c>
      <c r="E2789" s="132">
        <v>3073687</v>
      </c>
    </row>
    <row r="2790" spans="1:5">
      <c r="A2790" s="308"/>
      <c r="B2790" s="132"/>
      <c r="C2790" s="132"/>
      <c r="D2790" s="309"/>
      <c r="E2790" s="132"/>
    </row>
    <row r="2791" spans="1:5" ht="26">
      <c r="A2791" s="323" t="s">
        <v>655</v>
      </c>
      <c r="B2791" s="132"/>
      <c r="C2791" s="132"/>
      <c r="D2791" s="309"/>
      <c r="E2791" s="132"/>
    </row>
    <row r="2792" spans="1:5">
      <c r="A2792" s="310" t="s">
        <v>546</v>
      </c>
      <c r="B2792" s="311">
        <v>834371474</v>
      </c>
      <c r="C2792" s="311">
        <v>0</v>
      </c>
      <c r="D2792" s="312">
        <v>0</v>
      </c>
      <c r="E2792" s="311">
        <v>0</v>
      </c>
    </row>
    <row r="2793" spans="1:5">
      <c r="A2793" s="313" t="s">
        <v>567</v>
      </c>
      <c r="B2793" s="132">
        <v>834371474</v>
      </c>
      <c r="C2793" s="132">
        <v>0</v>
      </c>
      <c r="D2793" s="309">
        <v>0</v>
      </c>
      <c r="E2793" s="132">
        <v>0</v>
      </c>
    </row>
    <row r="2794" spans="1:5" ht="26">
      <c r="A2794" s="314" t="s">
        <v>568</v>
      </c>
      <c r="B2794" s="132">
        <v>834371474</v>
      </c>
      <c r="C2794" s="132">
        <v>0</v>
      </c>
      <c r="D2794" s="309">
        <v>0</v>
      </c>
      <c r="E2794" s="132">
        <v>0</v>
      </c>
    </row>
    <row r="2795" spans="1:5">
      <c r="A2795" s="310" t="s">
        <v>570</v>
      </c>
      <c r="B2795" s="311">
        <v>834371474</v>
      </c>
      <c r="C2795" s="311">
        <v>0</v>
      </c>
      <c r="D2795" s="312">
        <v>0</v>
      </c>
      <c r="E2795" s="311">
        <v>0</v>
      </c>
    </row>
    <row r="2796" spans="1:5">
      <c r="A2796" s="313" t="s">
        <v>571</v>
      </c>
      <c r="B2796" s="132">
        <v>834371474</v>
      </c>
      <c r="C2796" s="132">
        <v>0</v>
      </c>
      <c r="D2796" s="309">
        <v>0</v>
      </c>
      <c r="E2796" s="132">
        <v>0</v>
      </c>
    </row>
    <row r="2797" spans="1:5" ht="26">
      <c r="A2797" s="314" t="s">
        <v>576</v>
      </c>
      <c r="B2797" s="132">
        <v>834371474</v>
      </c>
      <c r="C2797" s="132">
        <v>0</v>
      </c>
      <c r="D2797" s="309">
        <v>0</v>
      </c>
      <c r="E2797" s="132">
        <v>0</v>
      </c>
    </row>
    <row r="2798" spans="1:5">
      <c r="A2798" s="317" t="s">
        <v>577</v>
      </c>
      <c r="B2798" s="132">
        <v>834371474</v>
      </c>
      <c r="C2798" s="132">
        <v>0</v>
      </c>
      <c r="D2798" s="309">
        <v>0</v>
      </c>
      <c r="E2798" s="132">
        <v>0</v>
      </c>
    </row>
    <row r="2799" spans="1:5">
      <c r="A2799" s="308"/>
      <c r="B2799" s="132"/>
      <c r="C2799" s="132"/>
      <c r="D2799" s="309"/>
      <c r="E2799" s="132"/>
    </row>
    <row r="2800" spans="1:5">
      <c r="A2800" s="310" t="s">
        <v>610</v>
      </c>
      <c r="B2800" s="311"/>
      <c r="C2800" s="311"/>
      <c r="D2800" s="312"/>
      <c r="E2800" s="311"/>
    </row>
    <row r="2801" spans="1:5">
      <c r="A2801" s="310" t="s">
        <v>546</v>
      </c>
      <c r="B2801" s="311">
        <v>126476521</v>
      </c>
      <c r="C2801" s="311">
        <v>0</v>
      </c>
      <c r="D2801" s="312">
        <v>0</v>
      </c>
      <c r="E2801" s="311">
        <v>0</v>
      </c>
    </row>
    <row r="2802" spans="1:5">
      <c r="A2802" s="313" t="s">
        <v>567</v>
      </c>
      <c r="B2802" s="132">
        <v>126476521</v>
      </c>
      <c r="C2802" s="132">
        <v>0</v>
      </c>
      <c r="D2802" s="309">
        <v>0</v>
      </c>
      <c r="E2802" s="132">
        <v>0</v>
      </c>
    </row>
    <row r="2803" spans="1:5" ht="26">
      <c r="A2803" s="314" t="s">
        <v>568</v>
      </c>
      <c r="B2803" s="132">
        <v>126476521</v>
      </c>
      <c r="C2803" s="132">
        <v>0</v>
      </c>
      <c r="D2803" s="309">
        <v>0</v>
      </c>
      <c r="E2803" s="132">
        <v>0</v>
      </c>
    </row>
    <row r="2804" spans="1:5">
      <c r="A2804" s="310" t="s">
        <v>570</v>
      </c>
      <c r="B2804" s="311">
        <v>126476521</v>
      </c>
      <c r="C2804" s="311">
        <v>0</v>
      </c>
      <c r="D2804" s="312">
        <v>0</v>
      </c>
      <c r="E2804" s="311">
        <v>0</v>
      </c>
    </row>
    <row r="2805" spans="1:5">
      <c r="A2805" s="313" t="s">
        <v>571</v>
      </c>
      <c r="B2805" s="132">
        <v>126476521</v>
      </c>
      <c r="C2805" s="132">
        <v>0</v>
      </c>
      <c r="D2805" s="309">
        <v>0</v>
      </c>
      <c r="E2805" s="132">
        <v>0</v>
      </c>
    </row>
    <row r="2806" spans="1:5" ht="26">
      <c r="A2806" s="314" t="s">
        <v>576</v>
      </c>
      <c r="B2806" s="132">
        <v>126476521</v>
      </c>
      <c r="C2806" s="132">
        <v>0</v>
      </c>
      <c r="D2806" s="309">
        <v>0</v>
      </c>
      <c r="E2806" s="132">
        <v>0</v>
      </c>
    </row>
    <row r="2807" spans="1:5">
      <c r="A2807" s="317" t="s">
        <v>577</v>
      </c>
      <c r="B2807" s="132">
        <v>126476521</v>
      </c>
      <c r="C2807" s="132">
        <v>0</v>
      </c>
      <c r="D2807" s="309">
        <v>0</v>
      </c>
      <c r="E2807" s="132">
        <v>0</v>
      </c>
    </row>
    <row r="2808" spans="1:5">
      <c r="A2808" s="308"/>
      <c r="B2808" s="132"/>
      <c r="C2808" s="132"/>
      <c r="D2808" s="309"/>
      <c r="E2808" s="132"/>
    </row>
    <row r="2809" spans="1:5" ht="26">
      <c r="A2809" s="310" t="s">
        <v>611</v>
      </c>
      <c r="B2809" s="311"/>
      <c r="C2809" s="311"/>
      <c r="D2809" s="312"/>
      <c r="E2809" s="311"/>
    </row>
    <row r="2810" spans="1:5">
      <c r="A2810" s="310" t="s">
        <v>546</v>
      </c>
      <c r="B2810" s="311">
        <v>707894953</v>
      </c>
      <c r="C2810" s="311">
        <v>0</v>
      </c>
      <c r="D2810" s="312">
        <v>0</v>
      </c>
      <c r="E2810" s="311">
        <v>0</v>
      </c>
    </row>
    <row r="2811" spans="1:5">
      <c r="A2811" s="313" t="s">
        <v>567</v>
      </c>
      <c r="B2811" s="132">
        <v>707894953</v>
      </c>
      <c r="C2811" s="132">
        <v>0</v>
      </c>
      <c r="D2811" s="309">
        <v>0</v>
      </c>
      <c r="E2811" s="132">
        <v>0</v>
      </c>
    </row>
    <row r="2812" spans="1:5" ht="26">
      <c r="A2812" s="314" t="s">
        <v>568</v>
      </c>
      <c r="B2812" s="132">
        <v>707894953</v>
      </c>
      <c r="C2812" s="132">
        <v>0</v>
      </c>
      <c r="D2812" s="309">
        <v>0</v>
      </c>
      <c r="E2812" s="132">
        <v>0</v>
      </c>
    </row>
    <row r="2813" spans="1:5">
      <c r="A2813" s="310" t="s">
        <v>570</v>
      </c>
      <c r="B2813" s="311">
        <v>707894953</v>
      </c>
      <c r="C2813" s="311">
        <v>0</v>
      </c>
      <c r="D2813" s="312">
        <v>0</v>
      </c>
      <c r="E2813" s="311">
        <v>0</v>
      </c>
    </row>
    <row r="2814" spans="1:5">
      <c r="A2814" s="313" t="s">
        <v>571</v>
      </c>
      <c r="B2814" s="132">
        <v>707894953</v>
      </c>
      <c r="C2814" s="132">
        <v>0</v>
      </c>
      <c r="D2814" s="309">
        <v>0</v>
      </c>
      <c r="E2814" s="132">
        <v>0</v>
      </c>
    </row>
    <row r="2815" spans="1:5" ht="26">
      <c r="A2815" s="314" t="s">
        <v>576</v>
      </c>
      <c r="B2815" s="132">
        <v>707894953</v>
      </c>
      <c r="C2815" s="132">
        <v>0</v>
      </c>
      <c r="D2815" s="309">
        <v>0</v>
      </c>
      <c r="E2815" s="132">
        <v>0</v>
      </c>
    </row>
    <row r="2816" spans="1:5">
      <c r="A2816" s="317" t="s">
        <v>577</v>
      </c>
      <c r="B2816" s="132">
        <v>707894953</v>
      </c>
      <c r="C2816" s="132">
        <v>0</v>
      </c>
      <c r="D2816" s="309">
        <v>0</v>
      </c>
      <c r="E2816" s="132">
        <v>0</v>
      </c>
    </row>
    <row r="2817" spans="1:5">
      <c r="A2817" s="308"/>
      <c r="B2817" s="132"/>
      <c r="C2817" s="132"/>
      <c r="D2817" s="309"/>
      <c r="E2817" s="132"/>
    </row>
    <row r="2818" spans="1:5" ht="14">
      <c r="A2818" s="305" t="s">
        <v>538</v>
      </c>
      <c r="B2818" s="306"/>
      <c r="C2818" s="306"/>
      <c r="D2818" s="307"/>
      <c r="E2818" s="306"/>
    </row>
    <row r="2819" spans="1:5">
      <c r="A2819" s="310" t="s">
        <v>545</v>
      </c>
      <c r="B2819" s="311">
        <v>4760793324</v>
      </c>
      <c r="C2819" s="311">
        <v>4649024520.9899998</v>
      </c>
      <c r="D2819" s="312">
        <v>97.652307180684502</v>
      </c>
      <c r="E2819" s="311">
        <v>374702537.42000002</v>
      </c>
    </row>
    <row r="2820" spans="1:5">
      <c r="A2820" s="313" t="s">
        <v>656</v>
      </c>
      <c r="B2820" s="132">
        <v>4387368150</v>
      </c>
      <c r="C2820" s="132">
        <v>4244676888.1700001</v>
      </c>
      <c r="D2820" s="309">
        <v>96.747679771755699</v>
      </c>
      <c r="E2820" s="132">
        <v>344494790.77999997</v>
      </c>
    </row>
    <row r="2821" spans="1:5" ht="26">
      <c r="A2821" s="314" t="s">
        <v>657</v>
      </c>
      <c r="B2821" s="132">
        <v>4387368150</v>
      </c>
      <c r="C2821" s="132">
        <v>4244676888.1700001</v>
      </c>
      <c r="D2821" s="309">
        <v>96.747679771755699</v>
      </c>
      <c r="E2821" s="132">
        <v>344494790.77999997</v>
      </c>
    </row>
    <row r="2822" spans="1:5">
      <c r="A2822" s="313" t="s">
        <v>658</v>
      </c>
      <c r="B2822" s="132">
        <v>81868902</v>
      </c>
      <c r="C2822" s="132">
        <v>117651349.75</v>
      </c>
      <c r="D2822" s="309">
        <v>143.70700824838201</v>
      </c>
      <c r="E2822" s="132">
        <v>10015296.48</v>
      </c>
    </row>
    <row r="2823" spans="1:5" ht="26">
      <c r="A2823" s="313" t="s">
        <v>548</v>
      </c>
      <c r="B2823" s="132">
        <v>56125</v>
      </c>
      <c r="C2823" s="132">
        <v>63375.49</v>
      </c>
      <c r="D2823" s="309">
        <v>112.918467706013</v>
      </c>
      <c r="E2823" s="132">
        <v>20843</v>
      </c>
    </row>
    <row r="2824" spans="1:5">
      <c r="A2824" s="313" t="s">
        <v>552</v>
      </c>
      <c r="B2824" s="132">
        <v>291500147</v>
      </c>
      <c r="C2824" s="132">
        <v>286632907.57999998</v>
      </c>
      <c r="D2824" s="309">
        <v>98.330278914061793</v>
      </c>
      <c r="E2824" s="132">
        <v>20171607.16</v>
      </c>
    </row>
    <row r="2825" spans="1:5">
      <c r="A2825" s="314" t="s">
        <v>553</v>
      </c>
      <c r="B2825" s="132">
        <v>291451180</v>
      </c>
      <c r="C2825" s="132">
        <v>286583940.80000001</v>
      </c>
      <c r="D2825" s="309">
        <v>98.3299984580608</v>
      </c>
      <c r="E2825" s="132">
        <v>20171607.16</v>
      </c>
    </row>
    <row r="2826" spans="1:5">
      <c r="A2826" s="314" t="s">
        <v>556</v>
      </c>
      <c r="B2826" s="132">
        <v>48967</v>
      </c>
      <c r="C2826" s="132">
        <v>48966.78</v>
      </c>
      <c r="D2826" s="309">
        <v>99.999550717830402</v>
      </c>
      <c r="E2826" s="132">
        <v>0</v>
      </c>
    </row>
    <row r="2827" spans="1:5" ht="26">
      <c r="A2827" s="317" t="s">
        <v>557</v>
      </c>
      <c r="B2827" s="132">
        <v>48967</v>
      </c>
      <c r="C2827" s="132">
        <v>48966.78</v>
      </c>
      <c r="D2827" s="309">
        <v>99.999550717830402</v>
      </c>
      <c r="E2827" s="132">
        <v>0</v>
      </c>
    </row>
    <row r="2828" spans="1:5" ht="39">
      <c r="A2828" s="318" t="s">
        <v>559</v>
      </c>
      <c r="B2828" s="132">
        <v>48967</v>
      </c>
      <c r="C2828" s="132">
        <v>48966.78</v>
      </c>
      <c r="D2828" s="309">
        <v>99.999550717830402</v>
      </c>
      <c r="E2828" s="132">
        <v>0</v>
      </c>
    </row>
    <row r="2829" spans="1:5">
      <c r="A2829" s="310" t="s">
        <v>570</v>
      </c>
      <c r="B2829" s="311">
        <v>4352666417</v>
      </c>
      <c r="C2829" s="311">
        <v>4311889561.8699999</v>
      </c>
      <c r="D2829" s="312">
        <v>99.063175276406696</v>
      </c>
      <c r="E2829" s="311">
        <v>378466333.63999999</v>
      </c>
    </row>
    <row r="2830" spans="1:5">
      <c r="A2830" s="313" t="s">
        <v>571</v>
      </c>
      <c r="B2830" s="132">
        <v>4351212680</v>
      </c>
      <c r="C2830" s="132">
        <v>4310435824.8699999</v>
      </c>
      <c r="D2830" s="309">
        <v>99.062862283946103</v>
      </c>
      <c r="E2830" s="132">
        <v>378061185.76999998</v>
      </c>
    </row>
    <row r="2831" spans="1:5">
      <c r="A2831" s="314" t="s">
        <v>572</v>
      </c>
      <c r="B2831" s="132">
        <v>28023548</v>
      </c>
      <c r="C2831" s="132">
        <v>28020768.329999998</v>
      </c>
      <c r="D2831" s="309">
        <v>99.990080949064705</v>
      </c>
      <c r="E2831" s="132">
        <v>2957967.16</v>
      </c>
    </row>
    <row r="2832" spans="1:5">
      <c r="A2832" s="317" t="s">
        <v>573</v>
      </c>
      <c r="B2832" s="132">
        <v>20938981</v>
      </c>
      <c r="C2832" s="132">
        <v>20938981</v>
      </c>
      <c r="D2832" s="309">
        <v>100</v>
      </c>
      <c r="E2832" s="132">
        <v>2235429.94</v>
      </c>
    </row>
    <row r="2833" spans="1:5">
      <c r="A2833" s="318" t="s">
        <v>659</v>
      </c>
      <c r="B2833" s="132">
        <v>0</v>
      </c>
      <c r="C2833" s="132">
        <v>15894202.33</v>
      </c>
      <c r="D2833" s="309">
        <v>0</v>
      </c>
      <c r="E2833" s="132">
        <v>1870024.23</v>
      </c>
    </row>
    <row r="2834" spans="1:5" ht="26">
      <c r="A2834" s="318" t="s">
        <v>660</v>
      </c>
      <c r="B2834" s="132">
        <v>0</v>
      </c>
      <c r="C2834" s="132">
        <v>5044778.67</v>
      </c>
      <c r="D2834" s="309">
        <v>0</v>
      </c>
      <c r="E2834" s="132">
        <v>365405.71</v>
      </c>
    </row>
    <row r="2835" spans="1:5">
      <c r="A2835" s="317" t="s">
        <v>574</v>
      </c>
      <c r="B2835" s="132">
        <v>7084567</v>
      </c>
      <c r="C2835" s="132">
        <v>7081787.3300000001</v>
      </c>
      <c r="D2835" s="309">
        <v>99.960764433450905</v>
      </c>
      <c r="E2835" s="132">
        <v>722537.22</v>
      </c>
    </row>
    <row r="2836" spans="1:5" ht="26">
      <c r="A2836" s="318" t="s">
        <v>661</v>
      </c>
      <c r="B2836" s="132">
        <v>0</v>
      </c>
      <c r="C2836" s="132">
        <v>9783.85</v>
      </c>
      <c r="D2836" s="309">
        <v>0</v>
      </c>
      <c r="E2836" s="132">
        <v>-167.9</v>
      </c>
    </row>
    <row r="2837" spans="1:5">
      <c r="A2837" s="318" t="s">
        <v>662</v>
      </c>
      <c r="B2837" s="132">
        <v>0</v>
      </c>
      <c r="C2837" s="132">
        <v>6862595.6100000003</v>
      </c>
      <c r="D2837" s="309">
        <v>0</v>
      </c>
      <c r="E2837" s="132">
        <v>711741.76</v>
      </c>
    </row>
    <row r="2838" spans="1:5" ht="39">
      <c r="A2838" s="318" t="s">
        <v>663</v>
      </c>
      <c r="B2838" s="132">
        <v>0</v>
      </c>
      <c r="C2838" s="132">
        <v>208455.83</v>
      </c>
      <c r="D2838" s="309">
        <v>0</v>
      </c>
      <c r="E2838" s="132">
        <v>10963.36</v>
      </c>
    </row>
    <row r="2839" spans="1:5" ht="26">
      <c r="A2839" s="318" t="s">
        <v>664</v>
      </c>
      <c r="B2839" s="132">
        <v>0</v>
      </c>
      <c r="C2839" s="132">
        <v>952.04</v>
      </c>
      <c r="D2839" s="309">
        <v>0</v>
      </c>
      <c r="E2839" s="132">
        <v>0</v>
      </c>
    </row>
    <row r="2840" spans="1:5" ht="26">
      <c r="A2840" s="314" t="s">
        <v>576</v>
      </c>
      <c r="B2840" s="132">
        <v>4320547033</v>
      </c>
      <c r="C2840" s="132">
        <v>4279939355.8299999</v>
      </c>
      <c r="D2840" s="309">
        <v>99.060126487228501</v>
      </c>
      <c r="E2840" s="132">
        <v>374920285.38</v>
      </c>
    </row>
    <row r="2841" spans="1:5">
      <c r="A2841" s="317" t="s">
        <v>577</v>
      </c>
      <c r="B2841" s="132">
        <v>5037658</v>
      </c>
      <c r="C2841" s="132">
        <v>4586024.09</v>
      </c>
      <c r="D2841" s="309">
        <v>91.034843770656906</v>
      </c>
      <c r="E2841" s="132">
        <v>70645.289999999994</v>
      </c>
    </row>
    <row r="2842" spans="1:5" ht="26">
      <c r="A2842" s="318" t="s">
        <v>665</v>
      </c>
      <c r="B2842" s="132">
        <v>0</v>
      </c>
      <c r="C2842" s="132">
        <v>4586024.09</v>
      </c>
      <c r="D2842" s="309">
        <v>0</v>
      </c>
      <c r="E2842" s="132">
        <v>70645.289999999994</v>
      </c>
    </row>
    <row r="2843" spans="1:5">
      <c r="A2843" s="317" t="s">
        <v>578</v>
      </c>
      <c r="B2843" s="132">
        <v>4315509375</v>
      </c>
      <c r="C2843" s="132">
        <v>4275353331.7399998</v>
      </c>
      <c r="D2843" s="309">
        <v>99.069494704550394</v>
      </c>
      <c r="E2843" s="132">
        <v>374849640.08999997</v>
      </c>
    </row>
    <row r="2844" spans="1:5">
      <c r="A2844" s="318" t="s">
        <v>666</v>
      </c>
      <c r="B2844" s="132">
        <v>0</v>
      </c>
      <c r="C2844" s="132">
        <v>4275352292.52</v>
      </c>
      <c r="D2844" s="309">
        <v>0</v>
      </c>
      <c r="E2844" s="132">
        <v>374848600.87</v>
      </c>
    </row>
    <row r="2845" spans="1:5">
      <c r="A2845" s="324" t="s">
        <v>667</v>
      </c>
      <c r="B2845" s="132">
        <v>0</v>
      </c>
      <c r="C2845" s="132">
        <v>3384516380.3800001</v>
      </c>
      <c r="D2845" s="309">
        <v>0</v>
      </c>
      <c r="E2845" s="132">
        <v>307152412.94</v>
      </c>
    </row>
    <row r="2846" spans="1:5" ht="26">
      <c r="A2846" s="324" t="s">
        <v>668</v>
      </c>
      <c r="B2846" s="132">
        <v>0</v>
      </c>
      <c r="C2846" s="132">
        <v>702957592.65999997</v>
      </c>
      <c r="D2846" s="309">
        <v>0</v>
      </c>
      <c r="E2846" s="132">
        <v>52442101.920000002</v>
      </c>
    </row>
    <row r="2847" spans="1:5">
      <c r="A2847" s="324" t="s">
        <v>669</v>
      </c>
      <c r="B2847" s="132">
        <v>0</v>
      </c>
      <c r="C2847" s="132">
        <v>1140</v>
      </c>
      <c r="D2847" s="309">
        <v>0</v>
      </c>
      <c r="E2847" s="132">
        <v>0</v>
      </c>
    </row>
    <row r="2848" spans="1:5" ht="26">
      <c r="A2848" s="324" t="s">
        <v>670</v>
      </c>
      <c r="B2848" s="132">
        <v>0</v>
      </c>
      <c r="C2848" s="132">
        <v>185261014.15000001</v>
      </c>
      <c r="D2848" s="309">
        <v>0</v>
      </c>
      <c r="E2848" s="132">
        <v>15168233.75</v>
      </c>
    </row>
    <row r="2849" spans="1:5">
      <c r="A2849" s="324" t="s">
        <v>671</v>
      </c>
      <c r="B2849" s="132">
        <v>0</v>
      </c>
      <c r="C2849" s="132">
        <v>2616165.33</v>
      </c>
      <c r="D2849" s="309">
        <v>0</v>
      </c>
      <c r="E2849" s="132">
        <v>85852.26</v>
      </c>
    </row>
    <row r="2850" spans="1:5" ht="39">
      <c r="A2850" s="318" t="s">
        <v>672</v>
      </c>
      <c r="B2850" s="132">
        <v>0</v>
      </c>
      <c r="C2850" s="132">
        <v>1039.22</v>
      </c>
      <c r="D2850" s="309">
        <v>0</v>
      </c>
      <c r="E2850" s="132">
        <v>1039.22</v>
      </c>
    </row>
    <row r="2851" spans="1:5" ht="26">
      <c r="A2851" s="314" t="s">
        <v>579</v>
      </c>
      <c r="B2851" s="132">
        <v>22041</v>
      </c>
      <c r="C2851" s="132">
        <v>22040.82</v>
      </c>
      <c r="D2851" s="309">
        <v>99.999183340138799</v>
      </c>
      <c r="E2851" s="132">
        <v>0</v>
      </c>
    </row>
    <row r="2852" spans="1:5">
      <c r="A2852" s="317" t="s">
        <v>581</v>
      </c>
      <c r="B2852" s="132">
        <v>22041</v>
      </c>
      <c r="C2852" s="132">
        <v>22040.82</v>
      </c>
      <c r="D2852" s="309">
        <v>99.999183340138799</v>
      </c>
      <c r="E2852" s="132">
        <v>0</v>
      </c>
    </row>
    <row r="2853" spans="1:5" ht="26">
      <c r="A2853" s="314" t="s">
        <v>582</v>
      </c>
      <c r="B2853" s="132">
        <v>2620058</v>
      </c>
      <c r="C2853" s="132">
        <v>2453659.89</v>
      </c>
      <c r="D2853" s="309">
        <v>93.649067692394595</v>
      </c>
      <c r="E2853" s="132">
        <v>182933.23</v>
      </c>
    </row>
    <row r="2854" spans="1:5" ht="26">
      <c r="A2854" s="317" t="s">
        <v>583</v>
      </c>
      <c r="B2854" s="132">
        <v>107920</v>
      </c>
      <c r="C2854" s="132">
        <v>82938.16</v>
      </c>
      <c r="D2854" s="309">
        <v>76.851519644180897</v>
      </c>
      <c r="E2854" s="132">
        <v>804.16</v>
      </c>
    </row>
    <row r="2855" spans="1:5" ht="26">
      <c r="A2855" s="318" t="s">
        <v>673</v>
      </c>
      <c r="B2855" s="132">
        <v>107920</v>
      </c>
      <c r="C2855" s="132">
        <v>82938.16</v>
      </c>
      <c r="D2855" s="309">
        <v>76.851519644180897</v>
      </c>
      <c r="E2855" s="132">
        <v>804.16</v>
      </c>
    </row>
    <row r="2856" spans="1:5" ht="26">
      <c r="A2856" s="317" t="s">
        <v>588</v>
      </c>
      <c r="B2856" s="132">
        <v>2512138</v>
      </c>
      <c r="C2856" s="132">
        <v>2370721.73</v>
      </c>
      <c r="D2856" s="309">
        <v>94.370680671205207</v>
      </c>
      <c r="E2856" s="132">
        <v>182129.07</v>
      </c>
    </row>
    <row r="2857" spans="1:5" ht="26">
      <c r="A2857" s="318" t="s">
        <v>589</v>
      </c>
      <c r="B2857" s="132">
        <v>2370593</v>
      </c>
      <c r="C2857" s="132">
        <v>2256280.09</v>
      </c>
      <c r="D2857" s="309">
        <v>95.177877012207503</v>
      </c>
      <c r="E2857" s="132">
        <v>146060.76999999999</v>
      </c>
    </row>
    <row r="2858" spans="1:5" ht="52">
      <c r="A2858" s="318" t="s">
        <v>590</v>
      </c>
      <c r="B2858" s="132">
        <v>141545</v>
      </c>
      <c r="C2858" s="132">
        <v>114441.64</v>
      </c>
      <c r="D2858" s="309">
        <v>80.851771521424297</v>
      </c>
      <c r="E2858" s="132">
        <v>36068.300000000003</v>
      </c>
    </row>
    <row r="2859" spans="1:5">
      <c r="A2859" s="313" t="s">
        <v>591</v>
      </c>
      <c r="B2859" s="132">
        <v>1453737</v>
      </c>
      <c r="C2859" s="132">
        <v>1453737</v>
      </c>
      <c r="D2859" s="309">
        <v>100</v>
      </c>
      <c r="E2859" s="132">
        <v>405147.87</v>
      </c>
    </row>
    <row r="2860" spans="1:5">
      <c r="A2860" s="314" t="s">
        <v>592</v>
      </c>
      <c r="B2860" s="132">
        <v>1453737</v>
      </c>
      <c r="C2860" s="132">
        <v>1453737</v>
      </c>
      <c r="D2860" s="309">
        <v>100</v>
      </c>
      <c r="E2860" s="132">
        <v>405147.87</v>
      </c>
    </row>
    <row r="2861" spans="1:5">
      <c r="A2861" s="317" t="s">
        <v>674</v>
      </c>
      <c r="B2861" s="132">
        <v>0</v>
      </c>
      <c r="C2861" s="132">
        <v>1062559.06</v>
      </c>
      <c r="D2861" s="309">
        <v>0</v>
      </c>
      <c r="E2861" s="132">
        <v>405147.87</v>
      </c>
    </row>
    <row r="2862" spans="1:5" ht="26">
      <c r="A2862" s="317" t="s">
        <v>675</v>
      </c>
      <c r="B2862" s="132">
        <v>0</v>
      </c>
      <c r="C2862" s="132">
        <v>391177.94</v>
      </c>
      <c r="D2862" s="309">
        <v>0</v>
      </c>
      <c r="E2862" s="132">
        <v>0</v>
      </c>
    </row>
    <row r="2863" spans="1:5">
      <c r="A2863" s="308" t="s">
        <v>198</v>
      </c>
      <c r="B2863" s="132">
        <v>408126907</v>
      </c>
      <c r="C2863" s="132">
        <v>337134959.12</v>
      </c>
      <c r="D2863" s="309">
        <v>82.605423297905702</v>
      </c>
      <c r="E2863" s="132">
        <v>-3763796.22</v>
      </c>
    </row>
    <row r="2864" spans="1:5">
      <c r="A2864" s="308" t="s">
        <v>602</v>
      </c>
      <c r="B2864" s="132">
        <v>-408126907</v>
      </c>
      <c r="C2864" s="132">
        <v>-337134959.12</v>
      </c>
      <c r="D2864" s="309">
        <v>82.605423297905702</v>
      </c>
      <c r="E2864" s="132">
        <v>3763796.22</v>
      </c>
    </row>
    <row r="2865" spans="1:5">
      <c r="A2865" s="313" t="s">
        <v>605</v>
      </c>
      <c r="B2865" s="132">
        <v>-408126907</v>
      </c>
      <c r="C2865" s="132">
        <v>-337134959.12</v>
      </c>
      <c r="D2865" s="309">
        <v>82.605423297905702</v>
      </c>
      <c r="E2865" s="132">
        <v>3763796.22</v>
      </c>
    </row>
    <row r="2866" spans="1:5" ht="39">
      <c r="A2866" s="314" t="s">
        <v>676</v>
      </c>
      <c r="B2866" s="132">
        <v>-408126907</v>
      </c>
      <c r="C2866" s="132">
        <v>-337134959.12</v>
      </c>
      <c r="D2866" s="309">
        <v>82.605423297905702</v>
      </c>
      <c r="E2866" s="132">
        <v>3763796.22</v>
      </c>
    </row>
    <row r="2867" spans="1:5">
      <c r="A2867" s="308"/>
      <c r="B2867" s="132"/>
      <c r="C2867" s="132"/>
      <c r="D2867" s="309"/>
      <c r="E2867" s="132"/>
    </row>
    <row r="2868" spans="1:5" ht="14">
      <c r="A2868" s="319" t="s">
        <v>610</v>
      </c>
      <c r="B2868" s="320"/>
      <c r="C2868" s="320"/>
      <c r="D2868" s="321"/>
      <c r="E2868" s="320"/>
    </row>
    <row r="2869" spans="1:5">
      <c r="A2869" s="310" t="s">
        <v>545</v>
      </c>
      <c r="B2869" s="311">
        <v>4760793324</v>
      </c>
      <c r="C2869" s="311">
        <v>4649024520.9899998</v>
      </c>
      <c r="D2869" s="312">
        <v>97.652307180684502</v>
      </c>
      <c r="E2869" s="311">
        <v>374702537.42000002</v>
      </c>
    </row>
    <row r="2870" spans="1:5">
      <c r="A2870" s="313" t="s">
        <v>656</v>
      </c>
      <c r="B2870" s="132">
        <v>4387368150</v>
      </c>
      <c r="C2870" s="132">
        <v>4244676888.1700001</v>
      </c>
      <c r="D2870" s="309">
        <v>96.747679771755699</v>
      </c>
      <c r="E2870" s="132">
        <v>344494790.77999997</v>
      </c>
    </row>
    <row r="2871" spans="1:5" ht="26">
      <c r="A2871" s="314" t="s">
        <v>657</v>
      </c>
      <c r="B2871" s="132">
        <v>4387368150</v>
      </c>
      <c r="C2871" s="132">
        <v>4244676888.1700001</v>
      </c>
      <c r="D2871" s="309">
        <v>96.747679771755699</v>
      </c>
      <c r="E2871" s="132">
        <v>344494790.77999997</v>
      </c>
    </row>
    <row r="2872" spans="1:5">
      <c r="A2872" s="313" t="s">
        <v>658</v>
      </c>
      <c r="B2872" s="132">
        <v>81868902</v>
      </c>
      <c r="C2872" s="132">
        <v>117651349.75</v>
      </c>
      <c r="D2872" s="309">
        <v>143.70700824838201</v>
      </c>
      <c r="E2872" s="132">
        <v>10015296.48</v>
      </c>
    </row>
    <row r="2873" spans="1:5" ht="26">
      <c r="A2873" s="313" t="s">
        <v>548</v>
      </c>
      <c r="B2873" s="132">
        <v>56125</v>
      </c>
      <c r="C2873" s="132">
        <v>63375.49</v>
      </c>
      <c r="D2873" s="309">
        <v>112.918467706013</v>
      </c>
      <c r="E2873" s="132">
        <v>20843</v>
      </c>
    </row>
    <row r="2874" spans="1:5">
      <c r="A2874" s="313" t="s">
        <v>552</v>
      </c>
      <c r="B2874" s="132">
        <v>291500147</v>
      </c>
      <c r="C2874" s="132">
        <v>286632907.57999998</v>
      </c>
      <c r="D2874" s="309">
        <v>98.330278914061793</v>
      </c>
      <c r="E2874" s="132">
        <v>20171607.16</v>
      </c>
    </row>
    <row r="2875" spans="1:5">
      <c r="A2875" s="314" t="s">
        <v>553</v>
      </c>
      <c r="B2875" s="132">
        <v>291451180</v>
      </c>
      <c r="C2875" s="132">
        <v>286583940.80000001</v>
      </c>
      <c r="D2875" s="309">
        <v>98.3299984580608</v>
      </c>
      <c r="E2875" s="132">
        <v>20171607.16</v>
      </c>
    </row>
    <row r="2876" spans="1:5">
      <c r="A2876" s="314" t="s">
        <v>556</v>
      </c>
      <c r="B2876" s="132">
        <v>48967</v>
      </c>
      <c r="C2876" s="132">
        <v>48966.78</v>
      </c>
      <c r="D2876" s="309">
        <v>99.999550717830402</v>
      </c>
      <c r="E2876" s="132">
        <v>0</v>
      </c>
    </row>
    <row r="2877" spans="1:5" ht="26">
      <c r="A2877" s="317" t="s">
        <v>557</v>
      </c>
      <c r="B2877" s="132">
        <v>48967</v>
      </c>
      <c r="C2877" s="132">
        <v>48966.78</v>
      </c>
      <c r="D2877" s="309">
        <v>99.999550717830402</v>
      </c>
      <c r="E2877" s="132">
        <v>0</v>
      </c>
    </row>
    <row r="2878" spans="1:5" ht="39">
      <c r="A2878" s="318" t="s">
        <v>559</v>
      </c>
      <c r="B2878" s="132">
        <v>48967</v>
      </c>
      <c r="C2878" s="132">
        <v>48966.78</v>
      </c>
      <c r="D2878" s="309">
        <v>99.999550717830402</v>
      </c>
      <c r="E2878" s="132">
        <v>0</v>
      </c>
    </row>
    <row r="2879" spans="1:5">
      <c r="A2879" s="310" t="s">
        <v>570</v>
      </c>
      <c r="B2879" s="311">
        <v>4352666417</v>
      </c>
      <c r="C2879" s="311">
        <v>4311889561.8699999</v>
      </c>
      <c r="D2879" s="312">
        <v>99.063175276406696</v>
      </c>
      <c r="E2879" s="311">
        <v>378466333.63999999</v>
      </c>
    </row>
    <row r="2880" spans="1:5">
      <c r="A2880" s="313" t="s">
        <v>571</v>
      </c>
      <c r="B2880" s="132">
        <v>4351212680</v>
      </c>
      <c r="C2880" s="132">
        <v>4310435824.8699999</v>
      </c>
      <c r="D2880" s="309">
        <v>99.062862283946103</v>
      </c>
      <c r="E2880" s="132">
        <v>378061185.76999998</v>
      </c>
    </row>
    <row r="2881" spans="1:5">
      <c r="A2881" s="314" t="s">
        <v>572</v>
      </c>
      <c r="B2881" s="132">
        <v>28023548</v>
      </c>
      <c r="C2881" s="132">
        <v>28020768.329999998</v>
      </c>
      <c r="D2881" s="309">
        <v>99.990080949064705</v>
      </c>
      <c r="E2881" s="132">
        <v>2957967.16</v>
      </c>
    </row>
    <row r="2882" spans="1:5">
      <c r="A2882" s="317" t="s">
        <v>573</v>
      </c>
      <c r="B2882" s="132">
        <v>20938981</v>
      </c>
      <c r="C2882" s="132">
        <v>20938981</v>
      </c>
      <c r="D2882" s="309">
        <v>100</v>
      </c>
      <c r="E2882" s="132">
        <v>2235429.94</v>
      </c>
    </row>
    <row r="2883" spans="1:5">
      <c r="A2883" s="318" t="s">
        <v>659</v>
      </c>
      <c r="B2883" s="132">
        <v>0</v>
      </c>
      <c r="C2883" s="132">
        <v>15894202.33</v>
      </c>
      <c r="D2883" s="309">
        <v>0</v>
      </c>
      <c r="E2883" s="132">
        <v>1870024.23</v>
      </c>
    </row>
    <row r="2884" spans="1:5" ht="26">
      <c r="A2884" s="318" t="s">
        <v>660</v>
      </c>
      <c r="B2884" s="132">
        <v>0</v>
      </c>
      <c r="C2884" s="132">
        <v>5044778.67</v>
      </c>
      <c r="D2884" s="309">
        <v>0</v>
      </c>
      <c r="E2884" s="132">
        <v>365405.71</v>
      </c>
    </row>
    <row r="2885" spans="1:5">
      <c r="A2885" s="317" t="s">
        <v>574</v>
      </c>
      <c r="B2885" s="132">
        <v>7084567</v>
      </c>
      <c r="C2885" s="132">
        <v>7081787.3300000001</v>
      </c>
      <c r="D2885" s="309">
        <v>99.960764433450905</v>
      </c>
      <c r="E2885" s="132">
        <v>722537.22</v>
      </c>
    </row>
    <row r="2886" spans="1:5" ht="26">
      <c r="A2886" s="318" t="s">
        <v>661</v>
      </c>
      <c r="B2886" s="132">
        <v>0</v>
      </c>
      <c r="C2886" s="132">
        <v>9783.85</v>
      </c>
      <c r="D2886" s="309">
        <v>0</v>
      </c>
      <c r="E2886" s="132">
        <v>-167.9</v>
      </c>
    </row>
    <row r="2887" spans="1:5">
      <c r="A2887" s="318" t="s">
        <v>662</v>
      </c>
      <c r="B2887" s="132">
        <v>0</v>
      </c>
      <c r="C2887" s="132">
        <v>6862595.6100000003</v>
      </c>
      <c r="D2887" s="309">
        <v>0</v>
      </c>
      <c r="E2887" s="132">
        <v>711741.76</v>
      </c>
    </row>
    <row r="2888" spans="1:5" ht="39">
      <c r="A2888" s="318" t="s">
        <v>663</v>
      </c>
      <c r="B2888" s="132">
        <v>0</v>
      </c>
      <c r="C2888" s="132">
        <v>208455.83</v>
      </c>
      <c r="D2888" s="309">
        <v>0</v>
      </c>
      <c r="E2888" s="132">
        <v>10963.36</v>
      </c>
    </row>
    <row r="2889" spans="1:5" ht="26">
      <c r="A2889" s="318" t="s">
        <v>664</v>
      </c>
      <c r="B2889" s="132">
        <v>0</v>
      </c>
      <c r="C2889" s="132">
        <v>952.04</v>
      </c>
      <c r="D2889" s="309">
        <v>0</v>
      </c>
      <c r="E2889" s="132">
        <v>0</v>
      </c>
    </row>
    <row r="2890" spans="1:5" ht="26">
      <c r="A2890" s="314" t="s">
        <v>576</v>
      </c>
      <c r="B2890" s="132">
        <v>4320547033</v>
      </c>
      <c r="C2890" s="132">
        <v>4279939355.8299999</v>
      </c>
      <c r="D2890" s="309">
        <v>99.060126487228501</v>
      </c>
      <c r="E2890" s="132">
        <v>374920285.38</v>
      </c>
    </row>
    <row r="2891" spans="1:5">
      <c r="A2891" s="317" t="s">
        <v>577</v>
      </c>
      <c r="B2891" s="132">
        <v>5037658</v>
      </c>
      <c r="C2891" s="132">
        <v>4586024.09</v>
      </c>
      <c r="D2891" s="309">
        <v>91.034843770656906</v>
      </c>
      <c r="E2891" s="132">
        <v>70645.289999999994</v>
      </c>
    </row>
    <row r="2892" spans="1:5" ht="26">
      <c r="A2892" s="318" t="s">
        <v>665</v>
      </c>
      <c r="B2892" s="132">
        <v>0</v>
      </c>
      <c r="C2892" s="132">
        <v>4586024.09</v>
      </c>
      <c r="D2892" s="309">
        <v>0</v>
      </c>
      <c r="E2892" s="132">
        <v>70645.289999999994</v>
      </c>
    </row>
    <row r="2893" spans="1:5">
      <c r="A2893" s="317" t="s">
        <v>578</v>
      </c>
      <c r="B2893" s="132">
        <v>4315509375</v>
      </c>
      <c r="C2893" s="132">
        <v>4275353331.7399998</v>
      </c>
      <c r="D2893" s="309">
        <v>99.069494704550394</v>
      </c>
      <c r="E2893" s="132">
        <v>374849640.08999997</v>
      </c>
    </row>
    <row r="2894" spans="1:5">
      <c r="A2894" s="318" t="s">
        <v>666</v>
      </c>
      <c r="B2894" s="132">
        <v>0</v>
      </c>
      <c r="C2894" s="132">
        <v>4275352292.52</v>
      </c>
      <c r="D2894" s="309">
        <v>0</v>
      </c>
      <c r="E2894" s="132">
        <v>374848600.87</v>
      </c>
    </row>
    <row r="2895" spans="1:5">
      <c r="A2895" s="324" t="s">
        <v>667</v>
      </c>
      <c r="B2895" s="132">
        <v>0</v>
      </c>
      <c r="C2895" s="132">
        <v>3384516380.3800001</v>
      </c>
      <c r="D2895" s="309">
        <v>0</v>
      </c>
      <c r="E2895" s="132">
        <v>307152412.94</v>
      </c>
    </row>
    <row r="2896" spans="1:5" ht="26">
      <c r="A2896" s="324" t="s">
        <v>668</v>
      </c>
      <c r="B2896" s="132">
        <v>0</v>
      </c>
      <c r="C2896" s="132">
        <v>702957592.65999997</v>
      </c>
      <c r="D2896" s="309">
        <v>0</v>
      </c>
      <c r="E2896" s="132">
        <v>52442101.920000002</v>
      </c>
    </row>
    <row r="2897" spans="1:5">
      <c r="A2897" s="324" t="s">
        <v>669</v>
      </c>
      <c r="B2897" s="132">
        <v>0</v>
      </c>
      <c r="C2897" s="132">
        <v>1140</v>
      </c>
      <c r="D2897" s="309">
        <v>0</v>
      </c>
      <c r="E2897" s="132">
        <v>0</v>
      </c>
    </row>
    <row r="2898" spans="1:5" ht="26">
      <c r="A2898" s="324" t="s">
        <v>670</v>
      </c>
      <c r="B2898" s="132">
        <v>0</v>
      </c>
      <c r="C2898" s="132">
        <v>185261014.15000001</v>
      </c>
      <c r="D2898" s="309">
        <v>0</v>
      </c>
      <c r="E2898" s="132">
        <v>15168233.75</v>
      </c>
    </row>
    <row r="2899" spans="1:5">
      <c r="A2899" s="324" t="s">
        <v>671</v>
      </c>
      <c r="B2899" s="132">
        <v>0</v>
      </c>
      <c r="C2899" s="132">
        <v>2616165.33</v>
      </c>
      <c r="D2899" s="309">
        <v>0</v>
      </c>
      <c r="E2899" s="132">
        <v>85852.26</v>
      </c>
    </row>
    <row r="2900" spans="1:5" ht="39">
      <c r="A2900" s="318" t="s">
        <v>672</v>
      </c>
      <c r="B2900" s="132">
        <v>0</v>
      </c>
      <c r="C2900" s="132">
        <v>1039.22</v>
      </c>
      <c r="D2900" s="309">
        <v>0</v>
      </c>
      <c r="E2900" s="132">
        <v>1039.22</v>
      </c>
    </row>
    <row r="2901" spans="1:5" ht="26">
      <c r="A2901" s="314" t="s">
        <v>579</v>
      </c>
      <c r="B2901" s="132">
        <v>22041</v>
      </c>
      <c r="C2901" s="132">
        <v>22040.82</v>
      </c>
      <c r="D2901" s="309">
        <v>99.999183340138799</v>
      </c>
      <c r="E2901" s="132">
        <v>0</v>
      </c>
    </row>
    <row r="2902" spans="1:5">
      <c r="A2902" s="317" t="s">
        <v>581</v>
      </c>
      <c r="B2902" s="132">
        <v>22041</v>
      </c>
      <c r="C2902" s="132">
        <v>22040.82</v>
      </c>
      <c r="D2902" s="309">
        <v>99.999183340138799</v>
      </c>
      <c r="E2902" s="132">
        <v>0</v>
      </c>
    </row>
    <row r="2903" spans="1:5" ht="26">
      <c r="A2903" s="314" t="s">
        <v>582</v>
      </c>
      <c r="B2903" s="132">
        <v>2620058</v>
      </c>
      <c r="C2903" s="132">
        <v>2453659.89</v>
      </c>
      <c r="D2903" s="309">
        <v>93.649067692394595</v>
      </c>
      <c r="E2903" s="132">
        <v>182933.23</v>
      </c>
    </row>
    <row r="2904" spans="1:5" ht="26">
      <c r="A2904" s="317" t="s">
        <v>583</v>
      </c>
      <c r="B2904" s="132">
        <v>107920</v>
      </c>
      <c r="C2904" s="132">
        <v>82938.16</v>
      </c>
      <c r="D2904" s="309">
        <v>76.851519644180897</v>
      </c>
      <c r="E2904" s="132">
        <v>804.16</v>
      </c>
    </row>
    <row r="2905" spans="1:5" ht="26">
      <c r="A2905" s="318" t="s">
        <v>673</v>
      </c>
      <c r="B2905" s="132">
        <v>107920</v>
      </c>
      <c r="C2905" s="132">
        <v>82938.16</v>
      </c>
      <c r="D2905" s="309">
        <v>76.851519644180897</v>
      </c>
      <c r="E2905" s="132">
        <v>804.16</v>
      </c>
    </row>
    <row r="2906" spans="1:5" ht="26">
      <c r="A2906" s="317" t="s">
        <v>588</v>
      </c>
      <c r="B2906" s="132">
        <v>2512138</v>
      </c>
      <c r="C2906" s="132">
        <v>2370721.73</v>
      </c>
      <c r="D2906" s="309">
        <v>94.370680671205207</v>
      </c>
      <c r="E2906" s="132">
        <v>182129.07</v>
      </c>
    </row>
    <row r="2907" spans="1:5" ht="26">
      <c r="A2907" s="318" t="s">
        <v>589</v>
      </c>
      <c r="B2907" s="132">
        <v>2370593</v>
      </c>
      <c r="C2907" s="132">
        <v>2256280.09</v>
      </c>
      <c r="D2907" s="309">
        <v>95.177877012207503</v>
      </c>
      <c r="E2907" s="132">
        <v>146060.76999999999</v>
      </c>
    </row>
    <row r="2908" spans="1:5" ht="52">
      <c r="A2908" s="318" t="s">
        <v>590</v>
      </c>
      <c r="B2908" s="132">
        <v>141545</v>
      </c>
      <c r="C2908" s="132">
        <v>114441.64</v>
      </c>
      <c r="D2908" s="309">
        <v>80.851771521424297</v>
      </c>
      <c r="E2908" s="132">
        <v>36068.300000000003</v>
      </c>
    </row>
    <row r="2909" spans="1:5">
      <c r="A2909" s="313" t="s">
        <v>591</v>
      </c>
      <c r="B2909" s="132">
        <v>1453737</v>
      </c>
      <c r="C2909" s="132">
        <v>1453737</v>
      </c>
      <c r="D2909" s="309">
        <v>100</v>
      </c>
      <c r="E2909" s="132">
        <v>405147.87</v>
      </c>
    </row>
    <row r="2910" spans="1:5">
      <c r="A2910" s="314" t="s">
        <v>592</v>
      </c>
      <c r="B2910" s="132">
        <v>1453737</v>
      </c>
      <c r="C2910" s="132">
        <v>1453737</v>
      </c>
      <c r="D2910" s="309">
        <v>100</v>
      </c>
      <c r="E2910" s="132">
        <v>405147.87</v>
      </c>
    </row>
    <row r="2911" spans="1:5">
      <c r="A2911" s="317" t="s">
        <v>674</v>
      </c>
      <c r="B2911" s="132">
        <v>0</v>
      </c>
      <c r="C2911" s="132">
        <v>1062559.06</v>
      </c>
      <c r="D2911" s="309">
        <v>0</v>
      </c>
      <c r="E2911" s="132">
        <v>405147.87</v>
      </c>
    </row>
    <row r="2912" spans="1:5" ht="26">
      <c r="A2912" s="317" t="s">
        <v>675</v>
      </c>
      <c r="B2912" s="132">
        <v>0</v>
      </c>
      <c r="C2912" s="132">
        <v>391177.94</v>
      </c>
      <c r="D2912" s="309">
        <v>0</v>
      </c>
      <c r="E2912" s="132">
        <v>0</v>
      </c>
    </row>
    <row r="2913" spans="1:5">
      <c r="A2913" s="308" t="s">
        <v>198</v>
      </c>
      <c r="B2913" s="132">
        <v>408126907</v>
      </c>
      <c r="C2913" s="132">
        <v>337134959.12</v>
      </c>
      <c r="D2913" s="309">
        <v>82.605423297905702</v>
      </c>
      <c r="E2913" s="132">
        <v>-3763796.22</v>
      </c>
    </row>
    <row r="2914" spans="1:5">
      <c r="A2914" s="308" t="s">
        <v>602</v>
      </c>
      <c r="B2914" s="132">
        <v>-408126907</v>
      </c>
      <c r="C2914" s="132">
        <v>-337134959.12</v>
      </c>
      <c r="D2914" s="309">
        <v>82.605423297905702</v>
      </c>
      <c r="E2914" s="132">
        <v>3763796.22</v>
      </c>
    </row>
    <row r="2915" spans="1:5">
      <c r="A2915" s="313" t="s">
        <v>605</v>
      </c>
      <c r="B2915" s="132">
        <v>-408126907</v>
      </c>
      <c r="C2915" s="132">
        <v>-337134959.12</v>
      </c>
      <c r="D2915" s="309">
        <v>82.605423297905702</v>
      </c>
      <c r="E2915" s="132">
        <v>3763796.22</v>
      </c>
    </row>
    <row r="2916" spans="1:5" ht="39">
      <c r="A2916" s="314" t="s">
        <v>676</v>
      </c>
      <c r="B2916" s="132">
        <v>-408126907</v>
      </c>
      <c r="C2916" s="132">
        <v>-337134959.12</v>
      </c>
      <c r="D2916" s="309">
        <v>82.605423297905702</v>
      </c>
      <c r="E2916" s="132">
        <v>3763796.22</v>
      </c>
    </row>
    <row r="2917" spans="1:5">
      <c r="A2917" s="308"/>
      <c r="B2917" s="132"/>
      <c r="C2917" s="132"/>
      <c r="D2917" s="309"/>
      <c r="E2917" s="132"/>
    </row>
    <row r="2918" spans="1:5">
      <c r="A2918" s="323" t="s">
        <v>640</v>
      </c>
      <c r="B2918" s="132"/>
      <c r="C2918" s="132"/>
      <c r="D2918" s="309"/>
      <c r="E2918" s="132"/>
    </row>
    <row r="2919" spans="1:5">
      <c r="A2919" s="310" t="s">
        <v>545</v>
      </c>
      <c r="B2919" s="311">
        <v>4760793324</v>
      </c>
      <c r="C2919" s="311">
        <v>4649024520.9899998</v>
      </c>
      <c r="D2919" s="312">
        <v>97.652307180684502</v>
      </c>
      <c r="E2919" s="311">
        <v>374702537.42000002</v>
      </c>
    </row>
    <row r="2920" spans="1:5">
      <c r="A2920" s="313" t="s">
        <v>656</v>
      </c>
      <c r="B2920" s="132">
        <v>4387368150</v>
      </c>
      <c r="C2920" s="132">
        <v>4244676888.1700001</v>
      </c>
      <c r="D2920" s="309">
        <v>96.747679771755699</v>
      </c>
      <c r="E2920" s="132">
        <v>344494790.77999997</v>
      </c>
    </row>
    <row r="2921" spans="1:5" ht="26">
      <c r="A2921" s="314" t="s">
        <v>657</v>
      </c>
      <c r="B2921" s="132">
        <v>4387368150</v>
      </c>
      <c r="C2921" s="132">
        <v>4244676888.1700001</v>
      </c>
      <c r="D2921" s="309">
        <v>96.747679771755699</v>
      </c>
      <c r="E2921" s="132">
        <v>344494790.77999997</v>
      </c>
    </row>
    <row r="2922" spans="1:5">
      <c r="A2922" s="313" t="s">
        <v>658</v>
      </c>
      <c r="B2922" s="132">
        <v>81868902</v>
      </c>
      <c r="C2922" s="132">
        <v>117651349.75</v>
      </c>
      <c r="D2922" s="309">
        <v>143.70700824838201</v>
      </c>
      <c r="E2922" s="132">
        <v>10015296.48</v>
      </c>
    </row>
    <row r="2923" spans="1:5" ht="26">
      <c r="A2923" s="313" t="s">
        <v>548</v>
      </c>
      <c r="B2923" s="132">
        <v>56125</v>
      </c>
      <c r="C2923" s="132">
        <v>63375.49</v>
      </c>
      <c r="D2923" s="309">
        <v>112.918467706013</v>
      </c>
      <c r="E2923" s="132">
        <v>20843</v>
      </c>
    </row>
    <row r="2924" spans="1:5">
      <c r="A2924" s="313" t="s">
        <v>552</v>
      </c>
      <c r="B2924" s="132">
        <v>291500147</v>
      </c>
      <c r="C2924" s="132">
        <v>286632907.57999998</v>
      </c>
      <c r="D2924" s="309">
        <v>98.330278914061793</v>
      </c>
      <c r="E2924" s="132">
        <v>20171607.16</v>
      </c>
    </row>
    <row r="2925" spans="1:5">
      <c r="A2925" s="314" t="s">
        <v>553</v>
      </c>
      <c r="B2925" s="132">
        <v>291451180</v>
      </c>
      <c r="C2925" s="132">
        <v>286583940.80000001</v>
      </c>
      <c r="D2925" s="309">
        <v>98.3299984580608</v>
      </c>
      <c r="E2925" s="132">
        <v>20171607.16</v>
      </c>
    </row>
    <row r="2926" spans="1:5">
      <c r="A2926" s="314" t="s">
        <v>556</v>
      </c>
      <c r="B2926" s="132">
        <v>48967</v>
      </c>
      <c r="C2926" s="132">
        <v>48966.78</v>
      </c>
      <c r="D2926" s="309">
        <v>99.999550717830402</v>
      </c>
      <c r="E2926" s="132">
        <v>0</v>
      </c>
    </row>
    <row r="2927" spans="1:5" ht="26">
      <c r="A2927" s="317" t="s">
        <v>557</v>
      </c>
      <c r="B2927" s="132">
        <v>48967</v>
      </c>
      <c r="C2927" s="132">
        <v>48966.78</v>
      </c>
      <c r="D2927" s="309">
        <v>99.999550717830402</v>
      </c>
      <c r="E2927" s="132">
        <v>0</v>
      </c>
    </row>
    <row r="2928" spans="1:5" ht="39">
      <c r="A2928" s="318" t="s">
        <v>559</v>
      </c>
      <c r="B2928" s="132">
        <v>48967</v>
      </c>
      <c r="C2928" s="132">
        <v>48966.78</v>
      </c>
      <c r="D2928" s="309">
        <v>99.999550717830402</v>
      </c>
      <c r="E2928" s="132">
        <v>0</v>
      </c>
    </row>
    <row r="2929" spans="1:5">
      <c r="A2929" s="310" t="s">
        <v>570</v>
      </c>
      <c r="B2929" s="311">
        <v>4352666417</v>
      </c>
      <c r="C2929" s="311">
        <v>4311889561.8699999</v>
      </c>
      <c r="D2929" s="312">
        <v>99.063175276406696</v>
      </c>
      <c r="E2929" s="311">
        <v>378466333.63999999</v>
      </c>
    </row>
    <row r="2930" spans="1:5">
      <c r="A2930" s="313" t="s">
        <v>571</v>
      </c>
      <c r="B2930" s="132">
        <v>4351212680</v>
      </c>
      <c r="C2930" s="132">
        <v>4310435824.8699999</v>
      </c>
      <c r="D2930" s="309">
        <v>99.062862283946103</v>
      </c>
      <c r="E2930" s="132">
        <v>378061185.76999998</v>
      </c>
    </row>
    <row r="2931" spans="1:5">
      <c r="A2931" s="314" t="s">
        <v>572</v>
      </c>
      <c r="B2931" s="132">
        <v>28023548</v>
      </c>
      <c r="C2931" s="132">
        <v>28020768.329999998</v>
      </c>
      <c r="D2931" s="309">
        <v>99.990080949064705</v>
      </c>
      <c r="E2931" s="132">
        <v>2957967.16</v>
      </c>
    </row>
    <row r="2932" spans="1:5">
      <c r="A2932" s="317" t="s">
        <v>573</v>
      </c>
      <c r="B2932" s="132">
        <v>20938981</v>
      </c>
      <c r="C2932" s="132">
        <v>20938981</v>
      </c>
      <c r="D2932" s="309">
        <v>100</v>
      </c>
      <c r="E2932" s="132">
        <v>2235429.94</v>
      </c>
    </row>
    <row r="2933" spans="1:5">
      <c r="A2933" s="318" t="s">
        <v>659</v>
      </c>
      <c r="B2933" s="132">
        <v>0</v>
      </c>
      <c r="C2933" s="132">
        <v>15894202.33</v>
      </c>
      <c r="D2933" s="309">
        <v>0</v>
      </c>
      <c r="E2933" s="132">
        <v>1870024.23</v>
      </c>
    </row>
    <row r="2934" spans="1:5" ht="26">
      <c r="A2934" s="318" t="s">
        <v>660</v>
      </c>
      <c r="B2934" s="132">
        <v>0</v>
      </c>
      <c r="C2934" s="132">
        <v>5044778.67</v>
      </c>
      <c r="D2934" s="309">
        <v>0</v>
      </c>
      <c r="E2934" s="132">
        <v>365405.71</v>
      </c>
    </row>
    <row r="2935" spans="1:5">
      <c r="A2935" s="317" t="s">
        <v>574</v>
      </c>
      <c r="B2935" s="132">
        <v>7084567</v>
      </c>
      <c r="C2935" s="132">
        <v>7081787.3300000001</v>
      </c>
      <c r="D2935" s="309">
        <v>99.960764433450905</v>
      </c>
      <c r="E2935" s="132">
        <v>722537.22</v>
      </c>
    </row>
    <row r="2936" spans="1:5" ht="26">
      <c r="A2936" s="318" t="s">
        <v>661</v>
      </c>
      <c r="B2936" s="132">
        <v>0</v>
      </c>
      <c r="C2936" s="132">
        <v>9783.85</v>
      </c>
      <c r="D2936" s="309">
        <v>0</v>
      </c>
      <c r="E2936" s="132">
        <v>-167.9</v>
      </c>
    </row>
    <row r="2937" spans="1:5">
      <c r="A2937" s="318" t="s">
        <v>662</v>
      </c>
      <c r="B2937" s="132">
        <v>0</v>
      </c>
      <c r="C2937" s="132">
        <v>6862595.6100000003</v>
      </c>
      <c r="D2937" s="309">
        <v>0</v>
      </c>
      <c r="E2937" s="132">
        <v>711741.76</v>
      </c>
    </row>
    <row r="2938" spans="1:5" ht="39">
      <c r="A2938" s="318" t="s">
        <v>663</v>
      </c>
      <c r="B2938" s="132">
        <v>0</v>
      </c>
      <c r="C2938" s="132">
        <v>208455.83</v>
      </c>
      <c r="D2938" s="309">
        <v>0</v>
      </c>
      <c r="E2938" s="132">
        <v>10963.36</v>
      </c>
    </row>
    <row r="2939" spans="1:5" ht="26">
      <c r="A2939" s="318" t="s">
        <v>664</v>
      </c>
      <c r="B2939" s="132">
        <v>0</v>
      </c>
      <c r="C2939" s="132">
        <v>952.04</v>
      </c>
      <c r="D2939" s="309">
        <v>0</v>
      </c>
      <c r="E2939" s="132">
        <v>0</v>
      </c>
    </row>
    <row r="2940" spans="1:5" ht="26">
      <c r="A2940" s="314" t="s">
        <v>576</v>
      </c>
      <c r="B2940" s="132">
        <v>4320547033</v>
      </c>
      <c r="C2940" s="132">
        <v>4279939355.8299999</v>
      </c>
      <c r="D2940" s="309">
        <v>99.060126487228501</v>
      </c>
      <c r="E2940" s="132">
        <v>374920285.38</v>
      </c>
    </row>
    <row r="2941" spans="1:5">
      <c r="A2941" s="317" t="s">
        <v>577</v>
      </c>
      <c r="B2941" s="132">
        <v>5037658</v>
      </c>
      <c r="C2941" s="132">
        <v>4586024.09</v>
      </c>
      <c r="D2941" s="309">
        <v>91.034843770656906</v>
      </c>
      <c r="E2941" s="132">
        <v>70645.289999999994</v>
      </c>
    </row>
    <row r="2942" spans="1:5" ht="26">
      <c r="A2942" s="318" t="s">
        <v>665</v>
      </c>
      <c r="B2942" s="132">
        <v>0</v>
      </c>
      <c r="C2942" s="132">
        <v>4586024.09</v>
      </c>
      <c r="D2942" s="309">
        <v>0</v>
      </c>
      <c r="E2942" s="132">
        <v>70645.289999999994</v>
      </c>
    </row>
    <row r="2943" spans="1:5">
      <c r="A2943" s="317" t="s">
        <v>578</v>
      </c>
      <c r="B2943" s="132">
        <v>4315509375</v>
      </c>
      <c r="C2943" s="132">
        <v>4275353331.7399998</v>
      </c>
      <c r="D2943" s="309">
        <v>99.069494704550394</v>
      </c>
      <c r="E2943" s="132">
        <v>374849640.08999997</v>
      </c>
    </row>
    <row r="2944" spans="1:5">
      <c r="A2944" s="318" t="s">
        <v>666</v>
      </c>
      <c r="B2944" s="132">
        <v>0</v>
      </c>
      <c r="C2944" s="132">
        <v>4275352292.52</v>
      </c>
      <c r="D2944" s="309">
        <v>0</v>
      </c>
      <c r="E2944" s="132">
        <v>374848600.87</v>
      </c>
    </row>
    <row r="2945" spans="1:5">
      <c r="A2945" s="324" t="s">
        <v>667</v>
      </c>
      <c r="B2945" s="132">
        <v>0</v>
      </c>
      <c r="C2945" s="132">
        <v>3384516380.3800001</v>
      </c>
      <c r="D2945" s="309">
        <v>0</v>
      </c>
      <c r="E2945" s="132">
        <v>307152412.94</v>
      </c>
    </row>
    <row r="2946" spans="1:5" ht="26">
      <c r="A2946" s="324" t="s">
        <v>668</v>
      </c>
      <c r="B2946" s="132">
        <v>0</v>
      </c>
      <c r="C2946" s="132">
        <v>702957592.65999997</v>
      </c>
      <c r="D2946" s="309">
        <v>0</v>
      </c>
      <c r="E2946" s="132">
        <v>52442101.920000002</v>
      </c>
    </row>
    <row r="2947" spans="1:5">
      <c r="A2947" s="324" t="s">
        <v>669</v>
      </c>
      <c r="B2947" s="132">
        <v>0</v>
      </c>
      <c r="C2947" s="132">
        <v>1140</v>
      </c>
      <c r="D2947" s="309">
        <v>0</v>
      </c>
      <c r="E2947" s="132">
        <v>0</v>
      </c>
    </row>
    <row r="2948" spans="1:5" ht="26">
      <c r="A2948" s="324" t="s">
        <v>670</v>
      </c>
      <c r="B2948" s="132">
        <v>0</v>
      </c>
      <c r="C2948" s="132">
        <v>185261014.15000001</v>
      </c>
      <c r="D2948" s="309">
        <v>0</v>
      </c>
      <c r="E2948" s="132">
        <v>15168233.75</v>
      </c>
    </row>
    <row r="2949" spans="1:5">
      <c r="A2949" s="324" t="s">
        <v>671</v>
      </c>
      <c r="B2949" s="132">
        <v>0</v>
      </c>
      <c r="C2949" s="132">
        <v>2616165.33</v>
      </c>
      <c r="D2949" s="309">
        <v>0</v>
      </c>
      <c r="E2949" s="132">
        <v>85852.26</v>
      </c>
    </row>
    <row r="2950" spans="1:5" ht="39">
      <c r="A2950" s="318" t="s">
        <v>672</v>
      </c>
      <c r="B2950" s="132">
        <v>0</v>
      </c>
      <c r="C2950" s="132">
        <v>1039.22</v>
      </c>
      <c r="D2950" s="309">
        <v>0</v>
      </c>
      <c r="E2950" s="132">
        <v>1039.22</v>
      </c>
    </row>
    <row r="2951" spans="1:5" ht="26">
      <c r="A2951" s="314" t="s">
        <v>579</v>
      </c>
      <c r="B2951" s="132">
        <v>22041</v>
      </c>
      <c r="C2951" s="132">
        <v>22040.82</v>
      </c>
      <c r="D2951" s="309">
        <v>99.999183340138799</v>
      </c>
      <c r="E2951" s="132">
        <v>0</v>
      </c>
    </row>
    <row r="2952" spans="1:5">
      <c r="A2952" s="317" t="s">
        <v>581</v>
      </c>
      <c r="B2952" s="132">
        <v>22041</v>
      </c>
      <c r="C2952" s="132">
        <v>22040.82</v>
      </c>
      <c r="D2952" s="309">
        <v>99.999183340138799</v>
      </c>
      <c r="E2952" s="132">
        <v>0</v>
      </c>
    </row>
    <row r="2953" spans="1:5" ht="26">
      <c r="A2953" s="314" t="s">
        <v>582</v>
      </c>
      <c r="B2953" s="132">
        <v>2620058</v>
      </c>
      <c r="C2953" s="132">
        <v>2453659.89</v>
      </c>
      <c r="D2953" s="309">
        <v>93.649067692394595</v>
      </c>
      <c r="E2953" s="132">
        <v>182933.23</v>
      </c>
    </row>
    <row r="2954" spans="1:5" ht="26">
      <c r="A2954" s="317" t="s">
        <v>583</v>
      </c>
      <c r="B2954" s="132">
        <v>107920</v>
      </c>
      <c r="C2954" s="132">
        <v>82938.16</v>
      </c>
      <c r="D2954" s="309">
        <v>76.851519644180897</v>
      </c>
      <c r="E2954" s="132">
        <v>804.16</v>
      </c>
    </row>
    <row r="2955" spans="1:5" ht="26">
      <c r="A2955" s="318" t="s">
        <v>673</v>
      </c>
      <c r="B2955" s="132">
        <v>107920</v>
      </c>
      <c r="C2955" s="132">
        <v>82938.16</v>
      </c>
      <c r="D2955" s="309">
        <v>76.851519644180897</v>
      </c>
      <c r="E2955" s="132">
        <v>804.16</v>
      </c>
    </row>
    <row r="2956" spans="1:5" ht="26">
      <c r="A2956" s="317" t="s">
        <v>588</v>
      </c>
      <c r="B2956" s="132">
        <v>2512138</v>
      </c>
      <c r="C2956" s="132">
        <v>2370721.73</v>
      </c>
      <c r="D2956" s="309">
        <v>94.370680671205207</v>
      </c>
      <c r="E2956" s="132">
        <v>182129.07</v>
      </c>
    </row>
    <row r="2957" spans="1:5" ht="26">
      <c r="A2957" s="318" t="s">
        <v>589</v>
      </c>
      <c r="B2957" s="132">
        <v>2370593</v>
      </c>
      <c r="C2957" s="132">
        <v>2256280.09</v>
      </c>
      <c r="D2957" s="309">
        <v>95.177877012207503</v>
      </c>
      <c r="E2957" s="132">
        <v>146060.76999999999</v>
      </c>
    </row>
    <row r="2958" spans="1:5" ht="52">
      <c r="A2958" s="318" t="s">
        <v>590</v>
      </c>
      <c r="B2958" s="132">
        <v>141545</v>
      </c>
      <c r="C2958" s="132">
        <v>114441.64</v>
      </c>
      <c r="D2958" s="309">
        <v>80.851771521424297</v>
      </c>
      <c r="E2958" s="132">
        <v>36068.300000000003</v>
      </c>
    </row>
    <row r="2959" spans="1:5">
      <c r="A2959" s="313" t="s">
        <v>591</v>
      </c>
      <c r="B2959" s="132">
        <v>1453737</v>
      </c>
      <c r="C2959" s="132">
        <v>1453737</v>
      </c>
      <c r="D2959" s="309">
        <v>100</v>
      </c>
      <c r="E2959" s="132">
        <v>405147.87</v>
      </c>
    </row>
    <row r="2960" spans="1:5">
      <c r="A2960" s="314" t="s">
        <v>592</v>
      </c>
      <c r="B2960" s="132">
        <v>1453737</v>
      </c>
      <c r="C2960" s="132">
        <v>1453737</v>
      </c>
      <c r="D2960" s="309">
        <v>100</v>
      </c>
      <c r="E2960" s="132">
        <v>405147.87</v>
      </c>
    </row>
    <row r="2961" spans="1:5">
      <c r="A2961" s="317" t="s">
        <v>674</v>
      </c>
      <c r="B2961" s="132">
        <v>0</v>
      </c>
      <c r="C2961" s="132">
        <v>1062559.06</v>
      </c>
      <c r="D2961" s="309">
        <v>0</v>
      </c>
      <c r="E2961" s="132">
        <v>405147.87</v>
      </c>
    </row>
    <row r="2962" spans="1:5" ht="26">
      <c r="A2962" s="317" t="s">
        <v>675</v>
      </c>
      <c r="B2962" s="132">
        <v>0</v>
      </c>
      <c r="C2962" s="132">
        <v>391177.94</v>
      </c>
      <c r="D2962" s="309">
        <v>0</v>
      </c>
      <c r="E2962" s="132">
        <v>0</v>
      </c>
    </row>
    <row r="2963" spans="1:5">
      <c r="A2963" s="308" t="s">
        <v>198</v>
      </c>
      <c r="B2963" s="132">
        <v>408126907</v>
      </c>
      <c r="C2963" s="132">
        <v>337134959.12</v>
      </c>
      <c r="D2963" s="309">
        <v>82.605423297905702</v>
      </c>
      <c r="E2963" s="132">
        <v>-3763796.22</v>
      </c>
    </row>
    <row r="2964" spans="1:5">
      <c r="A2964" s="308" t="s">
        <v>602</v>
      </c>
      <c r="B2964" s="132">
        <v>-408126907</v>
      </c>
      <c r="C2964" s="132">
        <v>-337134959.12</v>
      </c>
      <c r="D2964" s="309">
        <v>82.605423297905702</v>
      </c>
      <c r="E2964" s="132">
        <v>3763796.22</v>
      </c>
    </row>
    <row r="2965" spans="1:5">
      <c r="A2965" s="313" t="s">
        <v>605</v>
      </c>
      <c r="B2965" s="132">
        <v>-408126907</v>
      </c>
      <c r="C2965" s="132">
        <v>-337134959.12</v>
      </c>
      <c r="D2965" s="309">
        <v>82.605423297905702</v>
      </c>
      <c r="E2965" s="132">
        <v>3763796.22</v>
      </c>
    </row>
    <row r="2966" spans="1:5" ht="39">
      <c r="A2966" s="314" t="s">
        <v>676</v>
      </c>
      <c r="B2966" s="132">
        <v>-408126907</v>
      </c>
      <c r="C2966" s="132">
        <v>-337134959.12</v>
      </c>
      <c r="D2966" s="309">
        <v>82.605423297905702</v>
      </c>
      <c r="E2966" s="132">
        <v>3763796.22</v>
      </c>
    </row>
    <row r="2968" spans="1:5">
      <c r="A2968" s="386" t="s">
        <v>677</v>
      </c>
      <c r="B2968" s="386"/>
      <c r="C2968" s="386"/>
      <c r="D2968" s="386"/>
      <c r="E2968" s="386"/>
    </row>
    <row r="2969" spans="1:5" ht="25" customHeight="1">
      <c r="A2969" s="387" t="s">
        <v>678</v>
      </c>
      <c r="B2969" s="387"/>
      <c r="C2969" s="387"/>
      <c r="D2969" s="387"/>
      <c r="E2969" s="387"/>
    </row>
    <row r="2970" spans="1:5" ht="66.5" customHeight="1">
      <c r="A2970" s="382" t="s">
        <v>679</v>
      </c>
      <c r="B2970" s="382"/>
      <c r="C2970" s="382"/>
      <c r="D2970" s="382"/>
      <c r="E2970" s="382"/>
    </row>
    <row r="2974" spans="1:5" ht="15.5">
      <c r="A2974" s="325"/>
      <c r="C2974" s="108"/>
      <c r="E2974" s="108"/>
    </row>
    <row r="2976" spans="1:5" ht="15.5">
      <c r="A2976" s="325"/>
    </row>
  </sheetData>
  <mergeCells count="5">
    <mergeCell ref="A2970:E2970"/>
    <mergeCell ref="A3:E3"/>
    <mergeCell ref="A4:E4"/>
    <mergeCell ref="A2968:E2968"/>
    <mergeCell ref="A2969:E2969"/>
  </mergeCells>
  <printOptions horizontalCentered="1"/>
  <pageMargins left="1.1811023622047245" right="0.59055118110236227" top="0.78740157480314965" bottom="0.78740157480314965" header="0.39370078740157483" footer="0.39370078740157483"/>
  <pageSetup paperSize="9" scale="75" firstPageNumber="18" orientation="portrait" useFirstPageNumber="1"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zoomScaleNormal="100" zoomScaleSheetLayoutView="100" workbookViewId="0">
      <pane ySplit="7" topLeftCell="A8" activePane="bottomLeft" state="frozen"/>
      <selection activeCell="D15" sqref="D15"/>
      <selection pane="bottomLeft" activeCell="D15" sqref="D15"/>
    </sheetView>
  </sheetViews>
  <sheetFormatPr defaultRowHeight="13"/>
  <cols>
    <col min="1" max="1" width="54.09765625" style="15" customWidth="1"/>
    <col min="2" max="5" width="13" style="15" customWidth="1"/>
  </cols>
  <sheetData>
    <row r="1" spans="1:5">
      <c r="A1" s="347" t="s">
        <v>34</v>
      </c>
      <c r="B1" s="347"/>
      <c r="C1" s="347"/>
      <c r="D1" s="347"/>
      <c r="E1" s="347"/>
    </row>
    <row r="2" spans="1:5">
      <c r="A2" s="238"/>
      <c r="B2" s="238"/>
      <c r="C2" s="238"/>
      <c r="D2" s="238"/>
      <c r="E2" s="238" t="s">
        <v>410</v>
      </c>
    </row>
    <row r="3" spans="1:5" ht="15">
      <c r="A3" s="348" t="s">
        <v>411</v>
      </c>
      <c r="B3" s="348"/>
      <c r="C3" s="348"/>
      <c r="D3" s="348"/>
      <c r="E3" s="348"/>
    </row>
    <row r="4" spans="1:5" ht="15.5">
      <c r="A4" s="349" t="s">
        <v>156</v>
      </c>
      <c r="B4" s="349"/>
      <c r="C4" s="349"/>
      <c r="D4" s="349"/>
      <c r="E4" s="349"/>
    </row>
    <row r="5" spans="1:5">
      <c r="A5" s="239"/>
      <c r="B5" s="240"/>
      <c r="C5" s="240"/>
      <c r="D5" s="240"/>
      <c r="E5" s="241" t="s">
        <v>412</v>
      </c>
    </row>
    <row r="6" spans="1:5" ht="39">
      <c r="A6" s="242" t="s">
        <v>38</v>
      </c>
      <c r="B6" s="243" t="s">
        <v>413</v>
      </c>
      <c r="C6" s="243" t="s">
        <v>414</v>
      </c>
      <c r="D6" s="243" t="s">
        <v>415</v>
      </c>
      <c r="E6" s="243" t="s">
        <v>61</v>
      </c>
    </row>
    <row r="7" spans="1:5">
      <c r="A7" s="242" t="s">
        <v>416</v>
      </c>
      <c r="B7" s="243">
        <v>1</v>
      </c>
      <c r="C7" s="243">
        <v>2</v>
      </c>
      <c r="D7" s="243">
        <v>3</v>
      </c>
      <c r="E7" s="243">
        <v>4</v>
      </c>
    </row>
    <row r="8" spans="1:5" ht="14">
      <c r="A8" s="244" t="s">
        <v>417</v>
      </c>
      <c r="B8" s="245">
        <v>14575306</v>
      </c>
      <c r="C8" s="245">
        <v>3750945</v>
      </c>
      <c r="D8" s="246">
        <v>18326251</v>
      </c>
      <c r="E8" s="245">
        <v>1563368</v>
      </c>
    </row>
    <row r="9" spans="1:5" ht="14">
      <c r="A9" s="247" t="s">
        <v>418</v>
      </c>
      <c r="B9" s="248" t="s">
        <v>225</v>
      </c>
      <c r="C9" s="248" t="s">
        <v>225</v>
      </c>
      <c r="D9" s="249">
        <v>-1180543</v>
      </c>
      <c r="E9" s="250">
        <v>-93177</v>
      </c>
    </row>
    <row r="10" spans="1:5" ht="14">
      <c r="A10" s="251" t="s">
        <v>419</v>
      </c>
      <c r="B10" s="248" t="s">
        <v>225</v>
      </c>
      <c r="C10" s="248" t="s">
        <v>225</v>
      </c>
      <c r="D10" s="246">
        <v>17145708</v>
      </c>
      <c r="E10" s="245">
        <v>1470191</v>
      </c>
    </row>
    <row r="11" spans="1:5" ht="14">
      <c r="A11" s="244" t="s">
        <v>420</v>
      </c>
      <c r="B11" s="245">
        <v>15260144</v>
      </c>
      <c r="C11" s="245">
        <v>3799231</v>
      </c>
      <c r="D11" s="246">
        <v>19059376</v>
      </c>
      <c r="E11" s="245">
        <v>2365985</v>
      </c>
    </row>
    <row r="12" spans="1:5" ht="14">
      <c r="A12" s="247" t="s">
        <v>418</v>
      </c>
      <c r="B12" s="248" t="s">
        <v>225</v>
      </c>
      <c r="C12" s="248" t="s">
        <v>225</v>
      </c>
      <c r="D12" s="249">
        <v>-1180543</v>
      </c>
      <c r="E12" s="250">
        <v>-93177</v>
      </c>
    </row>
    <row r="13" spans="1:5" ht="14">
      <c r="A13" s="251" t="s">
        <v>421</v>
      </c>
      <c r="B13" s="248" t="s">
        <v>225</v>
      </c>
      <c r="C13" s="248" t="s">
        <v>225</v>
      </c>
      <c r="D13" s="246">
        <v>17878832</v>
      </c>
      <c r="E13" s="245">
        <v>2272808</v>
      </c>
    </row>
    <row r="14" spans="1:5" ht="14">
      <c r="A14" s="251" t="s">
        <v>198</v>
      </c>
      <c r="B14" s="246">
        <v>-684838</v>
      </c>
      <c r="C14" s="246">
        <v>-48286</v>
      </c>
      <c r="D14" s="246">
        <v>-733125</v>
      </c>
      <c r="E14" s="245">
        <v>-802617</v>
      </c>
    </row>
    <row r="15" spans="1:5" ht="14">
      <c r="A15" s="252" t="s">
        <v>200</v>
      </c>
      <c r="B15" s="246">
        <v>684838</v>
      </c>
      <c r="C15" s="246">
        <v>48286</v>
      </c>
      <c r="D15" s="246">
        <v>733125</v>
      </c>
      <c r="E15" s="245">
        <v>802617</v>
      </c>
    </row>
    <row r="16" spans="1:5" ht="14">
      <c r="A16" s="251" t="s">
        <v>422</v>
      </c>
      <c r="B16" s="245">
        <v>749893</v>
      </c>
      <c r="C16" s="245">
        <v>56879</v>
      </c>
      <c r="D16" s="246">
        <v>785453</v>
      </c>
      <c r="E16" s="245">
        <v>1493999</v>
      </c>
    </row>
    <row r="17" spans="1:5" ht="14">
      <c r="A17" s="247" t="s">
        <v>418</v>
      </c>
      <c r="B17" s="248" t="s">
        <v>225</v>
      </c>
      <c r="C17" s="248" t="s">
        <v>225</v>
      </c>
      <c r="D17" s="253">
        <v>-21319</v>
      </c>
      <c r="E17" s="250">
        <v>-57331</v>
      </c>
    </row>
    <row r="18" spans="1:5" ht="14">
      <c r="A18" s="254" t="s">
        <v>423</v>
      </c>
      <c r="B18" s="245">
        <v>-22610</v>
      </c>
      <c r="C18" s="245" t="s">
        <v>225</v>
      </c>
      <c r="D18" s="246">
        <v>-1291</v>
      </c>
      <c r="E18" s="245">
        <v>28802</v>
      </c>
    </row>
    <row r="19" spans="1:5" ht="14">
      <c r="A19" s="247" t="s">
        <v>418</v>
      </c>
      <c r="B19" s="248" t="s">
        <v>225</v>
      </c>
      <c r="C19" s="248" t="s">
        <v>225</v>
      </c>
      <c r="D19" s="253">
        <v>21319</v>
      </c>
      <c r="E19" s="245">
        <v>57331</v>
      </c>
    </row>
    <row r="20" spans="1:5" ht="28">
      <c r="A20" s="255" t="s">
        <v>424</v>
      </c>
      <c r="B20" s="245">
        <v>-50000</v>
      </c>
      <c r="C20" s="245">
        <v>0</v>
      </c>
      <c r="D20" s="253">
        <v>-50000</v>
      </c>
      <c r="E20" s="250">
        <v>0</v>
      </c>
    </row>
    <row r="21" spans="1:5" ht="14">
      <c r="A21" s="256" t="s">
        <v>425</v>
      </c>
      <c r="B21" s="245">
        <v>1480452</v>
      </c>
      <c r="C21" s="245">
        <v>0</v>
      </c>
      <c r="D21" s="246">
        <v>1480452</v>
      </c>
      <c r="E21" s="245">
        <v>25000</v>
      </c>
    </row>
    <row r="22" spans="1:5" ht="14">
      <c r="A22" s="256" t="s">
        <v>346</v>
      </c>
      <c r="B22" s="245">
        <v>-1388300</v>
      </c>
      <c r="C22" s="245">
        <v>-4010</v>
      </c>
      <c r="D22" s="246">
        <v>-1432806</v>
      </c>
      <c r="E22" s="245">
        <v>-700384</v>
      </c>
    </row>
    <row r="23" spans="1:5" ht="14">
      <c r="A23" s="257" t="s">
        <v>418</v>
      </c>
      <c r="B23" s="248" t="s">
        <v>225</v>
      </c>
      <c r="C23" s="248" t="s">
        <v>225</v>
      </c>
      <c r="D23" s="249">
        <v>-40495</v>
      </c>
      <c r="E23" s="250">
        <v>-12196</v>
      </c>
    </row>
    <row r="24" spans="1:5" ht="14">
      <c r="A24" s="256" t="s">
        <v>344</v>
      </c>
      <c r="B24" s="245">
        <v>-1100</v>
      </c>
      <c r="C24" s="245">
        <v>7</v>
      </c>
      <c r="D24" s="246">
        <v>39403</v>
      </c>
      <c r="E24" s="245">
        <v>11990</v>
      </c>
    </row>
    <row r="25" spans="1:5" ht="14">
      <c r="A25" s="257" t="s">
        <v>418</v>
      </c>
      <c r="B25" s="248" t="s">
        <v>225</v>
      </c>
      <c r="C25" s="248" t="s">
        <v>225</v>
      </c>
      <c r="D25" s="249">
        <v>40495</v>
      </c>
      <c r="E25" s="250">
        <v>12196</v>
      </c>
    </row>
    <row r="26" spans="1:5" ht="14">
      <c r="A26" s="256" t="s">
        <v>426</v>
      </c>
      <c r="B26" s="245">
        <v>-83496</v>
      </c>
      <c r="C26" s="245">
        <v>-4590</v>
      </c>
      <c r="D26" s="246">
        <v>-88086</v>
      </c>
      <c r="E26" s="245">
        <v>-56791</v>
      </c>
    </row>
    <row r="27" spans="1:5" ht="14">
      <c r="A27" s="256" t="s">
        <v>427</v>
      </c>
      <c r="B27" s="258">
        <v>0</v>
      </c>
      <c r="C27" s="258">
        <v>0</v>
      </c>
      <c r="D27" s="258">
        <v>0</v>
      </c>
      <c r="E27" s="258">
        <v>0</v>
      </c>
    </row>
    <row r="28" spans="1:5">
      <c r="A28" s="350" t="s">
        <v>428</v>
      </c>
      <c r="B28" s="350"/>
      <c r="C28" s="350"/>
      <c r="D28" s="350"/>
      <c r="E28" s="350"/>
    </row>
    <row r="29" spans="1:5">
      <c r="A29" s="351" t="s">
        <v>429</v>
      </c>
      <c r="B29" s="351"/>
      <c r="C29" s="351"/>
      <c r="D29" s="351"/>
      <c r="E29" s="351"/>
    </row>
    <row r="30" spans="1:5">
      <c r="A30" s="259"/>
      <c r="B30" s="259"/>
      <c r="C30" s="259"/>
      <c r="D30" s="260"/>
      <c r="E30" s="259"/>
    </row>
    <row r="31" spans="1:5">
      <c r="A31" s="261"/>
      <c r="B31" s="262"/>
      <c r="C31" s="262"/>
      <c r="D31" s="263"/>
      <c r="E31" s="262"/>
    </row>
    <row r="32" spans="1:5">
      <c r="C32" s="264"/>
    </row>
    <row r="33" spans="3:3">
      <c r="C33" s="264"/>
    </row>
  </sheetData>
  <mergeCells count="5">
    <mergeCell ref="A1:E1"/>
    <mergeCell ref="A3:E3"/>
    <mergeCell ref="A4:E4"/>
    <mergeCell ref="A28:E28"/>
    <mergeCell ref="A29:E29"/>
  </mergeCells>
  <printOptions horizontalCentered="1"/>
  <pageMargins left="1.1811023622047245" right="0.59055118110236227" top="0.78740157480314965" bottom="0.78740157480314965" header="0.39370078740157483" footer="0.39370078740157483"/>
  <pageSetup paperSize="9" scale="79" firstPageNumber="2" orientation="portrait"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zoomScaleNormal="100" workbookViewId="0">
      <pane ySplit="7" topLeftCell="A8" activePane="bottomLeft" state="frozen"/>
      <selection activeCell="D15" sqref="D15"/>
      <selection pane="bottomLeft" activeCell="D15" sqref="D15"/>
    </sheetView>
  </sheetViews>
  <sheetFormatPr defaultColWidth="8.796875" defaultRowHeight="13"/>
  <cols>
    <col min="1" max="1" width="5.296875" style="19" customWidth="1"/>
    <col min="2" max="2" width="47" style="19" customWidth="1"/>
    <col min="3" max="4" width="15.796875" style="6" customWidth="1"/>
    <col min="5" max="5" width="13.3984375" style="20" customWidth="1"/>
    <col min="6" max="6" width="15.796875" style="6" customWidth="1"/>
    <col min="7" max="16384" width="8.796875" style="8"/>
  </cols>
  <sheetData>
    <row r="1" spans="1:6">
      <c r="E1" s="1"/>
      <c r="F1" s="265" t="s">
        <v>34</v>
      </c>
    </row>
    <row r="2" spans="1:6">
      <c r="E2" s="1"/>
      <c r="F2" s="265" t="s">
        <v>430</v>
      </c>
    </row>
    <row r="3" spans="1:6" ht="15">
      <c r="A3" s="343" t="s">
        <v>431</v>
      </c>
      <c r="B3" s="343"/>
      <c r="C3" s="343"/>
      <c r="D3" s="343"/>
      <c r="E3" s="343"/>
      <c r="F3" s="343"/>
    </row>
    <row r="4" spans="1:6" ht="15.5">
      <c r="A4" s="352" t="s">
        <v>156</v>
      </c>
      <c r="B4" s="352"/>
      <c r="C4" s="352"/>
      <c r="D4" s="352"/>
      <c r="E4" s="352"/>
      <c r="F4" s="352"/>
    </row>
    <row r="5" spans="1:6">
      <c r="B5" s="266"/>
      <c r="C5" s="266"/>
      <c r="D5" s="266"/>
      <c r="E5" s="266"/>
      <c r="F5" s="267" t="s">
        <v>56</v>
      </c>
    </row>
    <row r="6" spans="1:6" ht="39">
      <c r="A6" s="268"/>
      <c r="B6" s="269" t="s">
        <v>158</v>
      </c>
      <c r="C6" s="269" t="s">
        <v>58</v>
      </c>
      <c r="D6" s="269" t="s">
        <v>59</v>
      </c>
      <c r="E6" s="269" t="s">
        <v>432</v>
      </c>
      <c r="F6" s="269" t="s">
        <v>159</v>
      </c>
    </row>
    <row r="7" spans="1:6">
      <c r="A7" s="327">
        <v>1</v>
      </c>
      <c r="B7" s="327">
        <v>2</v>
      </c>
      <c r="C7" s="327">
        <v>3</v>
      </c>
      <c r="D7" s="327">
        <v>4</v>
      </c>
      <c r="E7" s="327">
        <v>5</v>
      </c>
      <c r="F7" s="327">
        <v>6</v>
      </c>
    </row>
    <row r="8" spans="1:6">
      <c r="A8" s="270" t="s">
        <v>433</v>
      </c>
      <c r="B8" s="270" t="s">
        <v>434</v>
      </c>
      <c r="C8" s="272">
        <v>14668958491</v>
      </c>
      <c r="D8" s="272">
        <v>14365766467</v>
      </c>
      <c r="E8" s="271">
        <v>97.933104629166266</v>
      </c>
      <c r="F8" s="272">
        <v>1231893351</v>
      </c>
    </row>
    <row r="9" spans="1:6">
      <c r="A9" s="270"/>
      <c r="B9" s="270" t="s">
        <v>435</v>
      </c>
      <c r="C9" s="272">
        <v>10199724267</v>
      </c>
      <c r="D9" s="272">
        <v>10003408825</v>
      </c>
      <c r="E9" s="271">
        <v>98.075286773828239</v>
      </c>
      <c r="F9" s="272">
        <v>877363225</v>
      </c>
    </row>
    <row r="10" spans="1:6">
      <c r="A10" s="273"/>
      <c r="B10" s="274" t="s">
        <v>385</v>
      </c>
      <c r="C10" s="276">
        <v>7184000827</v>
      </c>
      <c r="D10" s="276">
        <v>6974831160</v>
      </c>
      <c r="E10" s="275">
        <v>97.088395839072476</v>
      </c>
      <c r="F10" s="276">
        <v>769775018</v>
      </c>
    </row>
    <row r="11" spans="1:6">
      <c r="A11" s="273"/>
      <c r="B11" s="277" t="s">
        <v>436</v>
      </c>
      <c r="C11" s="276">
        <v>1356520852</v>
      </c>
      <c r="D11" s="276">
        <v>1422163560</v>
      </c>
      <c r="E11" s="275">
        <v>104.83904894666523</v>
      </c>
      <c r="F11" s="276">
        <v>111141658</v>
      </c>
    </row>
    <row r="12" spans="1:6">
      <c r="A12" s="273"/>
      <c r="B12" s="278" t="s">
        <v>437</v>
      </c>
      <c r="C12" s="276">
        <v>658678400</v>
      </c>
      <c r="D12" s="276">
        <v>702742329</v>
      </c>
      <c r="E12" s="275">
        <v>106.68974859354732</v>
      </c>
      <c r="F12" s="276">
        <v>64887109</v>
      </c>
    </row>
    <row r="13" spans="1:6">
      <c r="A13" s="273"/>
      <c r="B13" s="278" t="s">
        <v>438</v>
      </c>
      <c r="C13" s="276">
        <v>697842452</v>
      </c>
      <c r="D13" s="276">
        <v>719421231</v>
      </c>
      <c r="E13" s="275">
        <v>103.09221357029166</v>
      </c>
      <c r="F13" s="276">
        <v>46254549</v>
      </c>
    </row>
    <row r="14" spans="1:6">
      <c r="A14" s="273"/>
      <c r="B14" s="279" t="s">
        <v>439</v>
      </c>
      <c r="C14" s="276">
        <v>697842452</v>
      </c>
      <c r="D14" s="276">
        <v>719421231</v>
      </c>
      <c r="E14" s="275">
        <v>103.09221357029166</v>
      </c>
      <c r="F14" s="276">
        <v>46254549</v>
      </c>
    </row>
    <row r="15" spans="1:6">
      <c r="A15" s="273"/>
      <c r="B15" s="277" t="s">
        <v>386</v>
      </c>
      <c r="C15" s="276">
        <v>157365100</v>
      </c>
      <c r="D15" s="276">
        <v>153519485</v>
      </c>
      <c r="E15" s="275">
        <v>97.556246588347733</v>
      </c>
      <c r="F15" s="276">
        <v>13184193</v>
      </c>
    </row>
    <row r="16" spans="1:6">
      <c r="A16" s="273"/>
      <c r="B16" s="278" t="s">
        <v>440</v>
      </c>
      <c r="C16" s="284" t="s">
        <v>225</v>
      </c>
      <c r="D16" s="276">
        <v>619111</v>
      </c>
      <c r="E16" s="280" t="s">
        <v>225</v>
      </c>
      <c r="F16" s="276">
        <v>618957</v>
      </c>
    </row>
    <row r="17" spans="1:6" ht="39">
      <c r="A17" s="273"/>
      <c r="B17" s="278" t="s">
        <v>441</v>
      </c>
      <c r="C17" s="276">
        <v>157365100</v>
      </c>
      <c r="D17" s="276">
        <v>152900374</v>
      </c>
      <c r="E17" s="275">
        <v>97.162823268945914</v>
      </c>
      <c r="F17" s="276">
        <v>12565236</v>
      </c>
    </row>
    <row r="18" spans="1:6">
      <c r="A18" s="273"/>
      <c r="B18" s="277" t="s">
        <v>442</v>
      </c>
      <c r="C18" s="276">
        <v>5601714875</v>
      </c>
      <c r="D18" s="276">
        <v>5310947397</v>
      </c>
      <c r="E18" s="275">
        <v>94.809313139130452</v>
      </c>
      <c r="F18" s="276">
        <v>489514880</v>
      </c>
    </row>
    <row r="19" spans="1:6">
      <c r="A19" s="273"/>
      <c r="B19" s="278" t="s">
        <v>443</v>
      </c>
      <c r="C19" s="276">
        <v>4096677560</v>
      </c>
      <c r="D19" s="276">
        <v>3882362027</v>
      </c>
      <c r="E19" s="275">
        <v>94.76855256824264</v>
      </c>
      <c r="F19" s="276">
        <v>383249405</v>
      </c>
    </row>
    <row r="20" spans="1:6">
      <c r="A20" s="273"/>
      <c r="B20" s="278" t="s">
        <v>444</v>
      </c>
      <c r="C20" s="276">
        <v>1254984040</v>
      </c>
      <c r="D20" s="276">
        <v>1190797645</v>
      </c>
      <c r="E20" s="275">
        <v>94.885481173131097</v>
      </c>
      <c r="F20" s="276">
        <v>91830676</v>
      </c>
    </row>
    <row r="21" spans="1:6" ht="26">
      <c r="A21" s="273"/>
      <c r="B21" s="278" t="s">
        <v>445</v>
      </c>
      <c r="C21" s="276">
        <v>194311300</v>
      </c>
      <c r="D21" s="276">
        <v>188698248</v>
      </c>
      <c r="E21" s="275">
        <v>97.111309532693156</v>
      </c>
      <c r="F21" s="276">
        <v>13871531</v>
      </c>
    </row>
    <row r="22" spans="1:6">
      <c r="A22" s="273"/>
      <c r="B22" s="279" t="s">
        <v>446</v>
      </c>
      <c r="C22" s="276">
        <v>46161300</v>
      </c>
      <c r="D22" s="276">
        <v>47996480</v>
      </c>
      <c r="E22" s="275">
        <v>103.9755812769571</v>
      </c>
      <c r="F22" s="276">
        <v>4098493</v>
      </c>
    </row>
    <row r="23" spans="1:6">
      <c r="A23" s="273"/>
      <c r="B23" s="279" t="s">
        <v>447</v>
      </c>
      <c r="C23" s="276">
        <v>4300000</v>
      </c>
      <c r="D23" s="276">
        <v>4924991</v>
      </c>
      <c r="E23" s="275">
        <v>114.53467441860465</v>
      </c>
      <c r="F23" s="276">
        <v>442656</v>
      </c>
    </row>
    <row r="24" spans="1:6">
      <c r="A24" s="273"/>
      <c r="B24" s="279" t="s">
        <v>448</v>
      </c>
      <c r="C24" s="276">
        <v>5150000</v>
      </c>
      <c r="D24" s="276">
        <v>4952219</v>
      </c>
      <c r="E24" s="275">
        <v>96.159592233009704</v>
      </c>
      <c r="F24" s="276">
        <v>429224</v>
      </c>
    </row>
    <row r="25" spans="1:6">
      <c r="A25" s="273"/>
      <c r="B25" s="279" t="s">
        <v>449</v>
      </c>
      <c r="C25" s="276">
        <v>105300000</v>
      </c>
      <c r="D25" s="276">
        <v>102322163</v>
      </c>
      <c r="E25" s="275">
        <v>97.172044634377968</v>
      </c>
      <c r="F25" s="276">
        <v>5964422</v>
      </c>
    </row>
    <row r="26" spans="1:6">
      <c r="A26" s="273"/>
      <c r="B26" s="279" t="s">
        <v>450</v>
      </c>
      <c r="C26" s="276">
        <v>33400000</v>
      </c>
      <c r="D26" s="276">
        <v>28502395</v>
      </c>
      <c r="E26" s="275">
        <v>85.336511976047902</v>
      </c>
      <c r="F26" s="276">
        <v>2936736</v>
      </c>
    </row>
    <row r="27" spans="1:6" ht="26">
      <c r="A27" s="273"/>
      <c r="B27" s="278" t="s">
        <v>451</v>
      </c>
      <c r="C27" s="276">
        <v>55741975</v>
      </c>
      <c r="D27" s="276">
        <v>49089477</v>
      </c>
      <c r="E27" s="275">
        <v>88.065550242882495</v>
      </c>
      <c r="F27" s="276">
        <v>563268</v>
      </c>
    </row>
    <row r="28" spans="1:6">
      <c r="A28" s="273"/>
      <c r="B28" s="279" t="s">
        <v>452</v>
      </c>
      <c r="C28" s="276">
        <v>55741975</v>
      </c>
      <c r="D28" s="276">
        <v>49042937</v>
      </c>
      <c r="E28" s="275">
        <v>87.982058403922707</v>
      </c>
      <c r="F28" s="276">
        <v>562367</v>
      </c>
    </row>
    <row r="29" spans="1:6">
      <c r="A29" s="273"/>
      <c r="B29" s="277" t="s">
        <v>453</v>
      </c>
      <c r="C29" s="276">
        <v>68400000</v>
      </c>
      <c r="D29" s="276">
        <v>62254075</v>
      </c>
      <c r="E29" s="275">
        <v>91.014729532163742</v>
      </c>
      <c r="F29" s="276">
        <v>5554831</v>
      </c>
    </row>
    <row r="30" spans="1:6">
      <c r="A30" s="273"/>
      <c r="B30" s="277" t="s">
        <v>454</v>
      </c>
      <c r="C30" s="284" t="s">
        <v>225</v>
      </c>
      <c r="D30" s="276">
        <v>29136</v>
      </c>
      <c r="E30" s="280" t="s">
        <v>225</v>
      </c>
      <c r="F30" s="276">
        <v>0</v>
      </c>
    </row>
    <row r="31" spans="1:6">
      <c r="A31" s="273"/>
      <c r="B31" s="277" t="s">
        <v>455</v>
      </c>
      <c r="C31" s="284" t="s">
        <v>225</v>
      </c>
      <c r="D31" s="276">
        <v>20532</v>
      </c>
      <c r="E31" s="281" t="s">
        <v>225</v>
      </c>
      <c r="F31" s="276">
        <v>9762</v>
      </c>
    </row>
    <row r="32" spans="1:6">
      <c r="A32" s="273"/>
      <c r="B32" s="277" t="s">
        <v>456</v>
      </c>
      <c r="C32" s="284" t="s">
        <v>225</v>
      </c>
      <c r="D32" s="276">
        <v>25896975</v>
      </c>
      <c r="E32" s="281" t="s">
        <v>225</v>
      </c>
      <c r="F32" s="276">
        <v>150369694</v>
      </c>
    </row>
    <row r="33" spans="1:6">
      <c r="A33" s="273"/>
      <c r="B33" s="274" t="s">
        <v>224</v>
      </c>
      <c r="C33" s="276">
        <v>866929359</v>
      </c>
      <c r="D33" s="276">
        <v>1102677204</v>
      </c>
      <c r="E33" s="275">
        <v>127.19343191605996</v>
      </c>
      <c r="F33" s="276">
        <v>36629989</v>
      </c>
    </row>
    <row r="34" spans="1:6" ht="26">
      <c r="A34" s="273"/>
      <c r="B34" s="274" t="s">
        <v>227</v>
      </c>
      <c r="C34" s="276">
        <v>167610646</v>
      </c>
      <c r="D34" s="276">
        <v>178250000</v>
      </c>
      <c r="E34" s="275">
        <v>106.34766004063967</v>
      </c>
      <c r="F34" s="276">
        <v>11848075</v>
      </c>
    </row>
    <row r="35" spans="1:6">
      <c r="A35" s="273"/>
      <c r="B35" s="274" t="s">
        <v>457</v>
      </c>
      <c r="C35" s="276">
        <v>1975533796</v>
      </c>
      <c r="D35" s="276">
        <v>1742928499</v>
      </c>
      <c r="E35" s="275">
        <v>88.225698923958078</v>
      </c>
      <c r="F35" s="276">
        <v>58354766</v>
      </c>
    </row>
    <row r="36" spans="1:6">
      <c r="A36" s="273"/>
      <c r="B36" s="274" t="s">
        <v>231</v>
      </c>
      <c r="C36" s="276">
        <v>5649639</v>
      </c>
      <c r="D36" s="276">
        <v>4721962</v>
      </c>
      <c r="E36" s="275">
        <v>83.579888909716189</v>
      </c>
      <c r="F36" s="276">
        <v>755377</v>
      </c>
    </row>
    <row r="37" spans="1:6" ht="26">
      <c r="A37" s="273"/>
      <c r="B37" s="277" t="s">
        <v>458</v>
      </c>
      <c r="C37" s="284" t="s">
        <v>225</v>
      </c>
      <c r="D37" s="276">
        <v>0</v>
      </c>
      <c r="E37" s="280" t="s">
        <v>225</v>
      </c>
      <c r="F37" s="276">
        <v>-296</v>
      </c>
    </row>
    <row r="38" spans="1:6" ht="26">
      <c r="A38" s="273"/>
      <c r="B38" s="277" t="s">
        <v>237</v>
      </c>
      <c r="C38" s="276">
        <v>107920</v>
      </c>
      <c r="D38" s="276">
        <v>82938</v>
      </c>
      <c r="E38" s="275">
        <v>76.851371386212008</v>
      </c>
      <c r="F38" s="276">
        <v>804</v>
      </c>
    </row>
    <row r="39" spans="1:6">
      <c r="A39" s="273"/>
      <c r="B39" s="277" t="s">
        <v>239</v>
      </c>
      <c r="C39" s="276">
        <v>494159</v>
      </c>
      <c r="D39" s="276">
        <v>275514</v>
      </c>
      <c r="E39" s="275">
        <v>55.754119625464682</v>
      </c>
      <c r="F39" s="276">
        <v>56521</v>
      </c>
    </row>
    <row r="40" spans="1:6" ht="39">
      <c r="A40" s="273"/>
      <c r="B40" s="277" t="s">
        <v>249</v>
      </c>
      <c r="C40" s="276">
        <v>5047560</v>
      </c>
      <c r="D40" s="276">
        <v>4363510</v>
      </c>
      <c r="E40" s="275">
        <v>86.447907503823629</v>
      </c>
      <c r="F40" s="276">
        <v>698348</v>
      </c>
    </row>
    <row r="41" spans="1:6">
      <c r="A41" s="273"/>
      <c r="B41" s="282" t="s">
        <v>459</v>
      </c>
      <c r="C41" s="276">
        <v>107920</v>
      </c>
      <c r="D41" s="276">
        <v>82938</v>
      </c>
      <c r="E41" s="275">
        <v>76.851371386212008</v>
      </c>
      <c r="F41" s="276">
        <v>804</v>
      </c>
    </row>
    <row r="42" spans="1:6">
      <c r="A42" s="270" t="s">
        <v>460</v>
      </c>
      <c r="B42" s="270" t="s">
        <v>461</v>
      </c>
      <c r="C42" s="272">
        <v>10199616347</v>
      </c>
      <c r="D42" s="272">
        <v>10003325887</v>
      </c>
      <c r="E42" s="271">
        <v>98.07551133962275</v>
      </c>
      <c r="F42" s="272">
        <v>877362421</v>
      </c>
    </row>
    <row r="43" spans="1:6">
      <c r="A43" s="270"/>
      <c r="B43" s="270" t="s">
        <v>462</v>
      </c>
      <c r="C43" s="272">
        <v>4760793324</v>
      </c>
      <c r="D43" s="272">
        <v>4649024521</v>
      </c>
      <c r="E43" s="271">
        <v>97.652307180894539</v>
      </c>
      <c r="F43" s="272">
        <v>374702537</v>
      </c>
    </row>
    <row r="44" spans="1:6">
      <c r="A44" s="273"/>
      <c r="B44" s="274" t="s">
        <v>385</v>
      </c>
      <c r="C44" s="276">
        <v>4387368150</v>
      </c>
      <c r="D44" s="276">
        <v>4244676888</v>
      </c>
      <c r="E44" s="275">
        <v>96.747679767880896</v>
      </c>
      <c r="F44" s="276">
        <v>344494791</v>
      </c>
    </row>
    <row r="45" spans="1:6">
      <c r="A45" s="273"/>
      <c r="B45" s="277" t="s">
        <v>386</v>
      </c>
      <c r="C45" s="276">
        <v>4387368150</v>
      </c>
      <c r="D45" s="276">
        <v>4244676888</v>
      </c>
      <c r="E45" s="275">
        <v>96.747679767880896</v>
      </c>
      <c r="F45" s="276">
        <v>344494791</v>
      </c>
    </row>
    <row r="46" spans="1:6">
      <c r="A46" s="273"/>
      <c r="B46" s="274" t="s">
        <v>224</v>
      </c>
      <c r="C46" s="276">
        <v>81868902</v>
      </c>
      <c r="D46" s="276">
        <v>117651350</v>
      </c>
      <c r="E46" s="275">
        <v>143.70700855374855</v>
      </c>
      <c r="F46" s="276">
        <v>10015297</v>
      </c>
    </row>
    <row r="47" spans="1:6" ht="26">
      <c r="A47" s="273"/>
      <c r="B47" s="274" t="s">
        <v>227</v>
      </c>
      <c r="C47" s="276">
        <v>56125</v>
      </c>
      <c r="D47" s="276">
        <v>63375</v>
      </c>
      <c r="E47" s="275">
        <v>112.91759465478842</v>
      </c>
      <c r="F47" s="276">
        <v>20842</v>
      </c>
    </row>
    <row r="48" spans="1:6">
      <c r="A48" s="273"/>
      <c r="B48" s="274" t="s">
        <v>231</v>
      </c>
      <c r="C48" s="276">
        <v>291500147</v>
      </c>
      <c r="D48" s="276">
        <v>286632908</v>
      </c>
      <c r="E48" s="275">
        <v>98.330279058144015</v>
      </c>
      <c r="F48" s="276">
        <v>20171607</v>
      </c>
    </row>
    <row r="49" spans="1:6" ht="26">
      <c r="A49" s="273"/>
      <c r="B49" s="277" t="s">
        <v>463</v>
      </c>
      <c r="C49" s="276">
        <v>291451180</v>
      </c>
      <c r="D49" s="276">
        <v>286583941</v>
      </c>
      <c r="E49" s="275">
        <v>98.329998526682928</v>
      </c>
      <c r="F49" s="276">
        <v>20171607</v>
      </c>
    </row>
    <row r="50" spans="1:6">
      <c r="A50" s="273"/>
      <c r="B50" s="277" t="s">
        <v>239</v>
      </c>
      <c r="C50" s="276">
        <v>48967</v>
      </c>
      <c r="D50" s="276">
        <v>48967</v>
      </c>
      <c r="E50" s="280" t="s">
        <v>225</v>
      </c>
      <c r="F50" s="276">
        <v>0</v>
      </c>
    </row>
    <row r="51" spans="1:6">
      <c r="A51" s="273"/>
      <c r="B51" s="282" t="s">
        <v>464</v>
      </c>
      <c r="C51" s="276">
        <v>291451180</v>
      </c>
      <c r="D51" s="276">
        <v>286583941</v>
      </c>
      <c r="E51" s="275">
        <v>98.329998526682928</v>
      </c>
      <c r="F51" s="276">
        <v>20171607</v>
      </c>
    </row>
    <row r="52" spans="1:6">
      <c r="A52" s="270" t="s">
        <v>465</v>
      </c>
      <c r="B52" s="270" t="s">
        <v>466</v>
      </c>
      <c r="C52" s="272">
        <v>4469342144</v>
      </c>
      <c r="D52" s="272">
        <v>4362440580</v>
      </c>
      <c r="E52" s="271">
        <v>97.608114112643776</v>
      </c>
      <c r="F52" s="272">
        <v>354530930</v>
      </c>
    </row>
    <row r="53" spans="1:6">
      <c r="A53" s="270" t="s">
        <v>467</v>
      </c>
      <c r="B53" s="270" t="s">
        <v>468</v>
      </c>
      <c r="C53" s="272">
        <v>16573896934</v>
      </c>
      <c r="D53" s="272">
        <v>15111250850</v>
      </c>
      <c r="E53" s="271">
        <v>91.175001933314178</v>
      </c>
      <c r="F53" s="272">
        <v>1872857327</v>
      </c>
    </row>
    <row r="54" spans="1:6">
      <c r="A54" s="270" t="s">
        <v>469</v>
      </c>
      <c r="B54" s="270" t="s">
        <v>470</v>
      </c>
      <c r="C54" s="272">
        <v>15164814674</v>
      </c>
      <c r="D54" s="272">
        <v>13939670427</v>
      </c>
      <c r="E54" s="271">
        <v>91.921139339074784</v>
      </c>
      <c r="F54" s="272">
        <v>1670107124</v>
      </c>
    </row>
    <row r="55" spans="1:6">
      <c r="A55" s="270" t="s">
        <v>471</v>
      </c>
      <c r="B55" s="270" t="s">
        <v>472</v>
      </c>
      <c r="C55" s="272">
        <v>1409082260</v>
      </c>
      <c r="D55" s="272">
        <v>1171580423</v>
      </c>
      <c r="E55" s="271">
        <v>83.144927465058004</v>
      </c>
      <c r="F55" s="272">
        <v>202750203</v>
      </c>
    </row>
    <row r="56" spans="1:6">
      <c r="A56" s="270"/>
      <c r="B56" s="270" t="s">
        <v>473</v>
      </c>
      <c r="C56" s="272">
        <v>-1904938443</v>
      </c>
      <c r="D56" s="272">
        <v>-745484383</v>
      </c>
      <c r="E56" s="271">
        <v>39.134303039523466</v>
      </c>
      <c r="F56" s="272">
        <v>-640963976</v>
      </c>
    </row>
    <row r="57" spans="1:6">
      <c r="A57" s="270"/>
      <c r="B57" s="270" t="s">
        <v>200</v>
      </c>
      <c r="C57" s="272">
        <v>1904938443</v>
      </c>
      <c r="D57" s="272">
        <v>745484383</v>
      </c>
      <c r="E57" s="271">
        <v>39.134303039523466</v>
      </c>
      <c r="F57" s="272">
        <v>640963976</v>
      </c>
    </row>
    <row r="58" spans="1:6">
      <c r="A58" s="273"/>
      <c r="B58" s="274" t="s">
        <v>346</v>
      </c>
      <c r="C58" s="276">
        <v>2367742782</v>
      </c>
      <c r="D58" s="276">
        <v>1246589324</v>
      </c>
      <c r="E58" s="275">
        <v>52.648849084317476</v>
      </c>
      <c r="F58" s="276">
        <v>694270958</v>
      </c>
    </row>
    <row r="59" spans="1:6">
      <c r="A59" s="273"/>
      <c r="B59" s="274" t="s">
        <v>344</v>
      </c>
      <c r="C59" s="276">
        <v>-334457337</v>
      </c>
      <c r="D59" s="276">
        <v>-598507</v>
      </c>
      <c r="E59" s="275">
        <v>0.17894868307224487</v>
      </c>
      <c r="F59" s="276">
        <v>-1548149</v>
      </c>
    </row>
    <row r="60" spans="1:6">
      <c r="A60" s="273"/>
      <c r="B60" s="274" t="s">
        <v>202</v>
      </c>
      <c r="C60" s="276">
        <v>8997761</v>
      </c>
      <c r="D60" s="276">
        <v>-417015659</v>
      </c>
      <c r="E60" s="275">
        <v>-4634.6603227180631</v>
      </c>
      <c r="F60" s="276">
        <v>4666990</v>
      </c>
    </row>
    <row r="61" spans="1:6" ht="39">
      <c r="A61" s="273"/>
      <c r="B61" s="277" t="s">
        <v>338</v>
      </c>
      <c r="C61" s="276">
        <v>24382598</v>
      </c>
      <c r="D61" s="276">
        <v>-22543027</v>
      </c>
      <c r="E61" s="275">
        <v>-92.455393801759769</v>
      </c>
      <c r="F61" s="276">
        <v>-511594</v>
      </c>
    </row>
    <row r="62" spans="1:6" ht="26">
      <c r="A62" s="273"/>
      <c r="B62" s="277" t="s">
        <v>340</v>
      </c>
      <c r="C62" s="276">
        <v>58284733</v>
      </c>
      <c r="D62" s="276">
        <v>-57936350</v>
      </c>
      <c r="E62" s="275">
        <v>-99.402274005441527</v>
      </c>
      <c r="F62" s="276">
        <v>-126265</v>
      </c>
    </row>
    <row r="63" spans="1:6" ht="26">
      <c r="A63" s="273"/>
      <c r="B63" s="277" t="s">
        <v>390</v>
      </c>
      <c r="C63" s="276">
        <v>-408126907</v>
      </c>
      <c r="D63" s="276">
        <v>-337134959</v>
      </c>
      <c r="E63" s="275">
        <v>82.605423268503102</v>
      </c>
      <c r="F63" s="276">
        <v>3763797</v>
      </c>
    </row>
    <row r="64" spans="1:6" ht="26">
      <c r="A64" s="273"/>
      <c r="B64" s="277" t="s">
        <v>342</v>
      </c>
      <c r="C64" s="276">
        <v>334457337</v>
      </c>
      <c r="D64" s="276">
        <v>598677</v>
      </c>
      <c r="E64" s="275">
        <v>0.17899951167762843</v>
      </c>
      <c r="F64" s="276">
        <v>1541052</v>
      </c>
    </row>
    <row r="65" spans="1:6">
      <c r="A65" s="273"/>
      <c r="B65" s="274" t="s">
        <v>348</v>
      </c>
      <c r="C65" s="276">
        <v>-137344763</v>
      </c>
      <c r="D65" s="276">
        <v>-83490775</v>
      </c>
      <c r="E65" s="275">
        <v>60.789194415807465</v>
      </c>
      <c r="F65" s="276">
        <v>-56425823</v>
      </c>
    </row>
    <row r="66" spans="1:6">
      <c r="A66" s="270"/>
      <c r="B66" s="270" t="s">
        <v>474</v>
      </c>
      <c r="C66" s="272">
        <v>12512789617</v>
      </c>
      <c r="D66" s="272">
        <v>11086028167</v>
      </c>
      <c r="E66" s="271">
        <v>88.597575011877552</v>
      </c>
      <c r="F66" s="272">
        <v>1514563404</v>
      </c>
    </row>
    <row r="67" spans="1:6">
      <c r="A67" s="273"/>
      <c r="B67" s="282" t="s">
        <v>475</v>
      </c>
      <c r="C67" s="276">
        <v>291451180</v>
      </c>
      <c r="D67" s="276">
        <v>286583941</v>
      </c>
      <c r="E67" s="275">
        <v>98.329998526682928</v>
      </c>
      <c r="F67" s="276">
        <v>20171607</v>
      </c>
    </row>
    <row r="68" spans="1:6">
      <c r="A68" s="270" t="s">
        <v>476</v>
      </c>
      <c r="B68" s="270" t="s">
        <v>477</v>
      </c>
      <c r="C68" s="272">
        <v>12221338437</v>
      </c>
      <c r="D68" s="272">
        <v>10799444226</v>
      </c>
      <c r="E68" s="271">
        <v>88.365478803080791</v>
      </c>
      <c r="F68" s="272">
        <v>1494391797</v>
      </c>
    </row>
    <row r="69" spans="1:6">
      <c r="A69" s="270"/>
      <c r="B69" s="270" t="s">
        <v>478</v>
      </c>
      <c r="C69" s="272">
        <v>11104809239</v>
      </c>
      <c r="D69" s="272">
        <v>9915549626</v>
      </c>
      <c r="E69" s="271">
        <v>89.290589442785475</v>
      </c>
      <c r="F69" s="272">
        <v>1312113484</v>
      </c>
    </row>
    <row r="70" spans="1:6">
      <c r="A70" s="273"/>
      <c r="B70" s="282" t="s">
        <v>475</v>
      </c>
      <c r="C70" s="272">
        <v>291099325</v>
      </c>
      <c r="D70" s="272">
        <v>286232086</v>
      </c>
      <c r="E70" s="275">
        <v>98.327979977280961</v>
      </c>
      <c r="F70" s="272">
        <v>20066742</v>
      </c>
    </row>
    <row r="71" spans="1:6">
      <c r="A71" s="273" t="s">
        <v>479</v>
      </c>
      <c r="B71" s="273" t="s">
        <v>480</v>
      </c>
      <c r="C71" s="276">
        <v>10813709914</v>
      </c>
      <c r="D71" s="276">
        <v>9629317540</v>
      </c>
      <c r="E71" s="275">
        <v>89.047307691631133</v>
      </c>
      <c r="F71" s="276">
        <v>1292046742</v>
      </c>
    </row>
    <row r="72" spans="1:6">
      <c r="A72" s="270"/>
      <c r="B72" s="270" t="s">
        <v>481</v>
      </c>
      <c r="C72" s="272">
        <v>1407980378</v>
      </c>
      <c r="D72" s="272">
        <v>1170478541</v>
      </c>
      <c r="E72" s="271">
        <v>83.131736726518497</v>
      </c>
      <c r="F72" s="272">
        <v>202449920</v>
      </c>
    </row>
    <row r="73" spans="1:6">
      <c r="A73" s="273"/>
      <c r="B73" s="282" t="s">
        <v>475</v>
      </c>
      <c r="C73" s="276">
        <v>351855</v>
      </c>
      <c r="D73" s="276">
        <v>351855</v>
      </c>
      <c r="E73" s="275">
        <v>100</v>
      </c>
      <c r="F73" s="276">
        <v>104865</v>
      </c>
    </row>
    <row r="74" spans="1:6">
      <c r="A74" s="273" t="s">
        <v>482</v>
      </c>
      <c r="B74" s="273" t="s">
        <v>483</v>
      </c>
      <c r="C74" s="276">
        <v>1407628523</v>
      </c>
      <c r="D74" s="276">
        <v>1170126686</v>
      </c>
      <c r="E74" s="275">
        <v>83.127520285407002</v>
      </c>
      <c r="F74" s="276">
        <v>202345055</v>
      </c>
    </row>
    <row r="75" spans="1:6">
      <c r="A75" s="270"/>
      <c r="B75" s="270" t="s">
        <v>484</v>
      </c>
      <c r="C75" s="272">
        <v>-2313065350</v>
      </c>
      <c r="D75" s="272">
        <v>-1082619342</v>
      </c>
      <c r="E75" s="271">
        <v>46.804528977099586</v>
      </c>
      <c r="F75" s="272">
        <v>-637200179</v>
      </c>
    </row>
    <row r="76" spans="1:6">
      <c r="A76" s="270"/>
      <c r="B76" s="270" t="s">
        <v>200</v>
      </c>
      <c r="C76" s="272">
        <v>2313065350</v>
      </c>
      <c r="D76" s="272">
        <v>1082619342</v>
      </c>
      <c r="E76" s="271">
        <v>46.804528977099586</v>
      </c>
      <c r="F76" s="272">
        <v>637200179</v>
      </c>
    </row>
    <row r="77" spans="1:6">
      <c r="A77" s="273"/>
      <c r="B77" s="274" t="s">
        <v>346</v>
      </c>
      <c r="C77" s="276">
        <v>2367742782</v>
      </c>
      <c r="D77" s="276">
        <v>1246589324</v>
      </c>
      <c r="E77" s="275">
        <v>52.648849084317476</v>
      </c>
      <c r="F77" s="276">
        <v>694270958</v>
      </c>
    </row>
    <row r="78" spans="1:6">
      <c r="A78" s="273"/>
      <c r="B78" s="274" t="s">
        <v>344</v>
      </c>
      <c r="C78" s="276">
        <v>-334457337</v>
      </c>
      <c r="D78" s="276">
        <v>-598507</v>
      </c>
      <c r="E78" s="275">
        <v>0.17894868307224487</v>
      </c>
      <c r="F78" s="276">
        <v>-1548149</v>
      </c>
    </row>
    <row r="79" spans="1:6">
      <c r="A79" s="273"/>
      <c r="B79" s="274" t="s">
        <v>202</v>
      </c>
      <c r="C79" s="276">
        <v>417124668</v>
      </c>
      <c r="D79" s="276">
        <v>-79880700</v>
      </c>
      <c r="E79" s="275">
        <v>-19.15031790927311</v>
      </c>
      <c r="F79" s="276">
        <v>903193</v>
      </c>
    </row>
    <row r="80" spans="1:6" ht="39">
      <c r="A80" s="273"/>
      <c r="B80" s="277" t="s">
        <v>338</v>
      </c>
      <c r="C80" s="276">
        <v>24382598</v>
      </c>
      <c r="D80" s="276">
        <v>-22543027</v>
      </c>
      <c r="E80" s="275">
        <v>-92.455393801759769</v>
      </c>
      <c r="F80" s="276">
        <v>-511594</v>
      </c>
    </row>
    <row r="81" spans="1:6" ht="26">
      <c r="A81" s="273"/>
      <c r="B81" s="277" t="s">
        <v>340</v>
      </c>
      <c r="C81" s="276">
        <v>58284733</v>
      </c>
      <c r="D81" s="276">
        <v>-57936350</v>
      </c>
      <c r="E81" s="275">
        <v>-99.402274005441527</v>
      </c>
      <c r="F81" s="276">
        <v>-126265</v>
      </c>
    </row>
    <row r="82" spans="1:6" ht="26">
      <c r="A82" s="273"/>
      <c r="B82" s="277" t="s">
        <v>342</v>
      </c>
      <c r="C82" s="276">
        <v>334457337</v>
      </c>
      <c r="D82" s="276">
        <v>598677</v>
      </c>
      <c r="E82" s="275">
        <v>0.17899951167762843</v>
      </c>
      <c r="F82" s="276">
        <v>1541052</v>
      </c>
    </row>
    <row r="83" spans="1:6">
      <c r="A83" s="273"/>
      <c r="B83" s="274" t="s">
        <v>348</v>
      </c>
      <c r="C83" s="276">
        <v>-137344763</v>
      </c>
      <c r="D83" s="276">
        <v>-83490775</v>
      </c>
      <c r="E83" s="275">
        <v>60.789194415807465</v>
      </c>
      <c r="F83" s="276">
        <v>-56425823</v>
      </c>
    </row>
    <row r="84" spans="1:6">
      <c r="A84" s="270"/>
      <c r="B84" s="270" t="s">
        <v>485</v>
      </c>
      <c r="C84" s="272">
        <v>4352666417</v>
      </c>
      <c r="D84" s="272">
        <v>4311889562</v>
      </c>
      <c r="E84" s="271">
        <v>99.063175279393349</v>
      </c>
      <c r="F84" s="272">
        <v>378466334</v>
      </c>
    </row>
    <row r="85" spans="1:6">
      <c r="A85" s="273"/>
      <c r="B85" s="282" t="s">
        <v>486</v>
      </c>
      <c r="C85" s="294">
        <v>107920</v>
      </c>
      <c r="D85" s="294">
        <v>82938</v>
      </c>
      <c r="E85" s="275">
        <v>76.851371386212008</v>
      </c>
      <c r="F85" s="294">
        <v>804</v>
      </c>
    </row>
    <row r="86" spans="1:6">
      <c r="A86" s="270" t="s">
        <v>487</v>
      </c>
      <c r="B86" s="270" t="s">
        <v>488</v>
      </c>
      <c r="C86" s="272">
        <v>4352558497</v>
      </c>
      <c r="D86" s="272">
        <v>4311806624</v>
      </c>
      <c r="E86" s="271">
        <v>99.063726012457082</v>
      </c>
      <c r="F86" s="272">
        <v>378465530</v>
      </c>
    </row>
    <row r="87" spans="1:6">
      <c r="A87" s="270"/>
      <c r="B87" s="270" t="s">
        <v>489</v>
      </c>
      <c r="C87" s="272">
        <v>4351212680</v>
      </c>
      <c r="D87" s="272">
        <v>4310435825</v>
      </c>
      <c r="E87" s="271">
        <v>99.062862286933765</v>
      </c>
      <c r="F87" s="272">
        <v>378061186</v>
      </c>
    </row>
    <row r="88" spans="1:6">
      <c r="A88" s="273"/>
      <c r="B88" s="282" t="s">
        <v>486</v>
      </c>
      <c r="C88" s="276">
        <v>107920</v>
      </c>
      <c r="D88" s="276">
        <v>82938</v>
      </c>
      <c r="E88" s="275">
        <v>76.851371386212008</v>
      </c>
      <c r="F88" s="276">
        <v>804</v>
      </c>
    </row>
    <row r="89" spans="1:6">
      <c r="A89" s="273" t="s">
        <v>490</v>
      </c>
      <c r="B89" s="273" t="s">
        <v>491</v>
      </c>
      <c r="C89" s="276">
        <v>4351104760</v>
      </c>
      <c r="D89" s="276">
        <v>4310352887</v>
      </c>
      <c r="E89" s="275">
        <v>99.063413196238471</v>
      </c>
      <c r="F89" s="276">
        <v>378060382</v>
      </c>
    </row>
    <row r="90" spans="1:6">
      <c r="A90" s="270"/>
      <c r="B90" s="270" t="s">
        <v>492</v>
      </c>
      <c r="C90" s="272">
        <v>1453737</v>
      </c>
      <c r="D90" s="272">
        <v>1453737</v>
      </c>
      <c r="E90" s="271">
        <v>100</v>
      </c>
      <c r="F90" s="272">
        <v>405148</v>
      </c>
    </row>
    <row r="91" spans="1:6">
      <c r="A91" s="273" t="s">
        <v>493</v>
      </c>
      <c r="B91" s="273" t="s">
        <v>494</v>
      </c>
      <c r="C91" s="276">
        <v>1453737</v>
      </c>
      <c r="D91" s="276">
        <v>1453737</v>
      </c>
      <c r="E91" s="275">
        <v>100</v>
      </c>
      <c r="F91" s="276">
        <v>405148</v>
      </c>
    </row>
    <row r="92" spans="1:6">
      <c r="A92" s="270"/>
      <c r="B92" s="270" t="s">
        <v>495</v>
      </c>
      <c r="C92" s="272">
        <v>408126907</v>
      </c>
      <c r="D92" s="272">
        <v>337134959</v>
      </c>
      <c r="E92" s="271">
        <v>82.605423268503102</v>
      </c>
      <c r="F92" s="272">
        <v>-3763797</v>
      </c>
    </row>
    <row r="93" spans="1:6">
      <c r="A93" s="270"/>
      <c r="B93" s="270" t="s">
        <v>200</v>
      </c>
      <c r="C93" s="272">
        <v>-408126907</v>
      </c>
      <c r="D93" s="272">
        <v>-337134959</v>
      </c>
      <c r="E93" s="271">
        <v>82.605423268503102</v>
      </c>
      <c r="F93" s="272">
        <v>3763797</v>
      </c>
    </row>
    <row r="94" spans="1:6">
      <c r="A94" s="273"/>
      <c r="B94" s="274" t="s">
        <v>202</v>
      </c>
      <c r="C94" s="276">
        <v>-408126907</v>
      </c>
      <c r="D94" s="276">
        <v>-337134959</v>
      </c>
      <c r="E94" s="275">
        <v>82.605423268503102</v>
      </c>
      <c r="F94" s="276">
        <v>3763797</v>
      </c>
    </row>
    <row r="95" spans="1:6" ht="26">
      <c r="A95" s="273"/>
      <c r="B95" s="277" t="s">
        <v>390</v>
      </c>
      <c r="C95" s="276">
        <v>-408126907</v>
      </c>
      <c r="D95" s="276">
        <v>-337134959</v>
      </c>
      <c r="E95" s="275">
        <v>82.605423268503102</v>
      </c>
      <c r="F95" s="276">
        <v>3763797</v>
      </c>
    </row>
    <row r="96" spans="1:6">
      <c r="A96" s="283"/>
      <c r="B96" s="353"/>
      <c r="C96" s="353"/>
      <c r="D96" s="353"/>
      <c r="E96" s="353"/>
      <c r="F96" s="353"/>
    </row>
  </sheetData>
  <mergeCells count="3">
    <mergeCell ref="A3:F3"/>
    <mergeCell ref="A4:F4"/>
    <mergeCell ref="B96:F96"/>
  </mergeCells>
  <printOptions horizontalCentered="1"/>
  <pageMargins left="1.1811023622047245" right="0.59055118110236227" top="0.78740157480314965" bottom="0.78740157480314965" header="0.39370078740157483" footer="0.39370078740157483"/>
  <pageSetup paperSize="9" scale="80" firstPageNumber="3" orientation="portrait"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7"/>
  <sheetViews>
    <sheetView zoomScaleNormal="100" workbookViewId="0">
      <pane ySplit="7" topLeftCell="A8" activePane="bottomLeft" state="frozen"/>
      <selection activeCell="D15" sqref="D15"/>
      <selection pane="bottomLeft" activeCell="D15" sqref="D15"/>
    </sheetView>
  </sheetViews>
  <sheetFormatPr defaultColWidth="9.296875" defaultRowHeight="13"/>
  <cols>
    <col min="1" max="1" width="12.3984375" style="104" customWidth="1"/>
    <col min="2" max="2" width="56.09765625" style="104" customWidth="1"/>
    <col min="3" max="3" width="13.796875" style="109" customWidth="1"/>
    <col min="4" max="4" width="13.69921875" style="106" customWidth="1"/>
    <col min="5" max="5" width="8.796875" style="107" customWidth="1"/>
    <col min="6" max="6" width="12.09765625" style="106" customWidth="1"/>
    <col min="7" max="16384" width="9.296875" style="7"/>
  </cols>
  <sheetData>
    <row r="1" spans="1:6">
      <c r="A1" s="49"/>
      <c r="B1" s="50"/>
      <c r="C1" s="112"/>
      <c r="D1" s="50"/>
      <c r="E1" s="50"/>
      <c r="F1" s="51" t="s">
        <v>34</v>
      </c>
    </row>
    <row r="2" spans="1:6" ht="15.5">
      <c r="A2" s="52"/>
      <c r="B2" s="53"/>
      <c r="C2" s="110"/>
      <c r="D2" s="53"/>
      <c r="E2" s="53"/>
      <c r="F2" s="54" t="s">
        <v>53</v>
      </c>
    </row>
    <row r="3" spans="1:6" ht="30" customHeight="1">
      <c r="A3" s="357" t="s">
        <v>54</v>
      </c>
      <c r="B3" s="357"/>
      <c r="C3" s="357"/>
      <c r="D3" s="357"/>
      <c r="E3" s="357"/>
      <c r="F3" s="357"/>
    </row>
    <row r="4" spans="1:6" ht="15.65" customHeight="1">
      <c r="A4" s="358" t="s">
        <v>55</v>
      </c>
      <c r="B4" s="358"/>
      <c r="C4" s="358"/>
      <c r="D4" s="358"/>
      <c r="E4" s="358"/>
      <c r="F4" s="358"/>
    </row>
    <row r="5" spans="1:6">
      <c r="A5" s="55"/>
      <c r="B5" s="56"/>
      <c r="C5" s="111"/>
      <c r="D5" s="56"/>
      <c r="E5" s="57"/>
      <c r="F5" s="58" t="s">
        <v>56</v>
      </c>
    </row>
    <row r="6" spans="1:6" ht="52">
      <c r="A6" s="113" t="s">
        <v>57</v>
      </c>
      <c r="B6" s="113" t="s">
        <v>38</v>
      </c>
      <c r="C6" s="114" t="s">
        <v>58</v>
      </c>
      <c r="D6" s="115" t="s">
        <v>59</v>
      </c>
      <c r="E6" s="116" t="s">
        <v>60</v>
      </c>
      <c r="F6" s="115" t="s">
        <v>61</v>
      </c>
    </row>
    <row r="7" spans="1:6">
      <c r="A7" s="59">
        <v>1</v>
      </c>
      <c r="B7" s="59">
        <v>2</v>
      </c>
      <c r="C7" s="60">
        <v>3</v>
      </c>
      <c r="D7" s="61">
        <v>4</v>
      </c>
      <c r="E7" s="61">
        <v>5</v>
      </c>
      <c r="F7" s="61">
        <v>6</v>
      </c>
    </row>
    <row r="8" spans="1:6">
      <c r="A8" s="62"/>
      <c r="B8" s="62" t="s">
        <v>62</v>
      </c>
      <c r="C8" s="63">
        <f>C9+C12+C19+C29+C50+C53+C66+C70+C73+C89+C100+C103+C106</f>
        <v>133130910</v>
      </c>
      <c r="D8" s="64">
        <f>D9+D12+D19+D29+D50+D53+D66+D70+D73+D89+D100+D103+D106</f>
        <v>139390261</v>
      </c>
      <c r="E8" s="65">
        <f>D8/C8*100</f>
        <v>104.7016511792791</v>
      </c>
      <c r="F8" s="64">
        <f>F9+F12+F19+F29+F50+F53+F66+F70+F73+F89+F100+F103+F106</f>
        <v>11649250</v>
      </c>
    </row>
    <row r="9" spans="1:6">
      <c r="A9" s="62"/>
      <c r="B9" s="62" t="s">
        <v>63</v>
      </c>
      <c r="C9" s="63">
        <f>C10+C11</f>
        <v>3265000</v>
      </c>
      <c r="D9" s="64">
        <f>D10+D11</f>
        <v>3618906</v>
      </c>
      <c r="E9" s="65">
        <f t="shared" ref="E9:E74" si="0">D9/C9*100</f>
        <v>110.83938744257273</v>
      </c>
      <c r="F9" s="64">
        <f>SUM(F10:F11)</f>
        <v>275794</v>
      </c>
    </row>
    <row r="10" spans="1:6">
      <c r="A10" s="66">
        <v>9191</v>
      </c>
      <c r="B10" s="67" t="s">
        <v>64</v>
      </c>
      <c r="C10" s="68">
        <v>3075000</v>
      </c>
      <c r="D10" s="69">
        <v>3391222</v>
      </c>
      <c r="E10" s="70">
        <f t="shared" si="0"/>
        <v>110.28364227642275</v>
      </c>
      <c r="F10" s="71">
        <f>D10-[1]Novembris!D10</f>
        <v>263639</v>
      </c>
    </row>
    <row r="11" spans="1:6" ht="26">
      <c r="A11" s="66">
        <v>9216</v>
      </c>
      <c r="B11" s="67" t="s">
        <v>65</v>
      </c>
      <c r="C11" s="72">
        <v>190000</v>
      </c>
      <c r="D11" s="69">
        <v>227684</v>
      </c>
      <c r="E11" s="70">
        <f t="shared" si="0"/>
        <v>119.83368421052631</v>
      </c>
      <c r="F11" s="71">
        <f>D11-[1]Novembris!D11</f>
        <v>12155</v>
      </c>
    </row>
    <row r="12" spans="1:6">
      <c r="A12" s="66"/>
      <c r="B12" s="73" t="s">
        <v>66</v>
      </c>
      <c r="C12" s="63">
        <f>C13+C14+C15+C16+C17+C18</f>
        <v>13872295</v>
      </c>
      <c r="D12" s="74">
        <f>D13+D14+D15+D16+D17+D18</f>
        <v>13221125</v>
      </c>
      <c r="E12" s="65">
        <f t="shared" si="0"/>
        <v>95.305967758038591</v>
      </c>
      <c r="F12" s="64">
        <f>F13+F14+F15+F16+F17+F18</f>
        <v>451214</v>
      </c>
    </row>
    <row r="13" spans="1:6" ht="26">
      <c r="A13" s="66">
        <v>9210</v>
      </c>
      <c r="B13" s="67" t="s">
        <v>67</v>
      </c>
      <c r="C13" s="68">
        <v>15200</v>
      </c>
      <c r="D13" s="69">
        <v>19646</v>
      </c>
      <c r="E13" s="70">
        <f t="shared" si="0"/>
        <v>129.25</v>
      </c>
      <c r="F13" s="71">
        <f>D13-[1]Novembris!D13</f>
        <v>8766</v>
      </c>
    </row>
    <row r="14" spans="1:6">
      <c r="A14" s="66">
        <v>9292</v>
      </c>
      <c r="B14" s="67" t="s">
        <v>68</v>
      </c>
      <c r="C14" s="68">
        <v>3616500</v>
      </c>
      <c r="D14" s="69">
        <v>3494647</v>
      </c>
      <c r="E14" s="70">
        <f t="shared" si="0"/>
        <v>96.630637356560214</v>
      </c>
      <c r="F14" s="71">
        <f>D14-[1]Novembris!D14</f>
        <v>244880</v>
      </c>
    </row>
    <row r="15" spans="1:6" ht="39">
      <c r="A15" s="66">
        <v>9299</v>
      </c>
      <c r="B15" s="67" t="s">
        <v>69</v>
      </c>
      <c r="C15" s="68">
        <v>1997020</v>
      </c>
      <c r="D15" s="69">
        <v>2091968</v>
      </c>
      <c r="E15" s="70">
        <f t="shared" si="0"/>
        <v>104.75448418143034</v>
      </c>
      <c r="F15" s="71">
        <f>D15-[1]Novembris!D15</f>
        <v>185000</v>
      </c>
    </row>
    <row r="16" spans="1:6">
      <c r="A16" s="66">
        <v>9380</v>
      </c>
      <c r="B16" s="67" t="s">
        <v>70</v>
      </c>
      <c r="C16" s="68">
        <v>7771175</v>
      </c>
      <c r="D16" s="69">
        <v>7061022</v>
      </c>
      <c r="E16" s="70">
        <f t="shared" si="0"/>
        <v>90.861703667720775</v>
      </c>
      <c r="F16" s="71">
        <f>D16-[1]Novembris!D16</f>
        <v>0</v>
      </c>
    </row>
    <row r="17" spans="1:6" ht="26">
      <c r="A17" s="66">
        <v>9399</v>
      </c>
      <c r="B17" s="67" t="s">
        <v>71</v>
      </c>
      <c r="C17" s="68">
        <v>425800</v>
      </c>
      <c r="D17" s="69">
        <v>553842</v>
      </c>
      <c r="E17" s="70">
        <f t="shared" si="0"/>
        <v>130.07092531705027</v>
      </c>
      <c r="F17" s="71">
        <f>D17-[1]Novembris!D17</f>
        <v>12568</v>
      </c>
    </row>
    <row r="18" spans="1:6" ht="26">
      <c r="A18" s="75">
        <v>12399</v>
      </c>
      <c r="B18" s="76" t="s">
        <v>72</v>
      </c>
      <c r="C18" s="68">
        <v>46600</v>
      </c>
      <c r="D18" s="71">
        <v>0</v>
      </c>
      <c r="E18" s="70">
        <f t="shared" si="0"/>
        <v>0</v>
      </c>
      <c r="F18" s="71">
        <f>D18-[1]Novembris!D18</f>
        <v>0</v>
      </c>
    </row>
    <row r="19" spans="1:6">
      <c r="A19" s="62"/>
      <c r="B19" s="62" t="s">
        <v>73</v>
      </c>
      <c r="C19" s="63">
        <f>C20+C21+C24+C25+C26+C27+C23+C28+C22</f>
        <v>6172162</v>
      </c>
      <c r="D19" s="77">
        <f>D20+D21+D24+D25+D26+D27+D23+D28+D22</f>
        <v>6258713</v>
      </c>
      <c r="E19" s="65">
        <f t="shared" si="0"/>
        <v>101.40228010865559</v>
      </c>
      <c r="F19" s="64">
        <f>SUM(F20:F28)</f>
        <v>1071396</v>
      </c>
    </row>
    <row r="20" spans="1:6" ht="26">
      <c r="A20" s="66">
        <v>9214</v>
      </c>
      <c r="B20" s="67" t="s">
        <v>74</v>
      </c>
      <c r="C20" s="68">
        <v>125000</v>
      </c>
      <c r="D20" s="69">
        <v>136363</v>
      </c>
      <c r="E20" s="70">
        <f t="shared" si="0"/>
        <v>109.09040000000002</v>
      </c>
      <c r="F20" s="71">
        <f>D20-[1]Novembris!D20</f>
        <v>17296</v>
      </c>
    </row>
    <row r="21" spans="1:6">
      <c r="A21" s="66">
        <v>9260</v>
      </c>
      <c r="B21" s="67" t="s">
        <v>75</v>
      </c>
      <c r="C21" s="68">
        <v>300000</v>
      </c>
      <c r="D21" s="69">
        <v>419390</v>
      </c>
      <c r="E21" s="70">
        <f t="shared" si="0"/>
        <v>139.79666666666665</v>
      </c>
      <c r="F21" s="71">
        <f>D21-[1]Novembris!D21</f>
        <v>18238</v>
      </c>
    </row>
    <row r="22" spans="1:6" ht="39">
      <c r="A22" s="66">
        <v>9299</v>
      </c>
      <c r="B22" s="78" t="s">
        <v>69</v>
      </c>
      <c r="C22" s="68">
        <v>50000</v>
      </c>
      <c r="D22" s="69">
        <v>23708</v>
      </c>
      <c r="E22" s="70">
        <f t="shared" si="0"/>
        <v>47.416000000000004</v>
      </c>
      <c r="F22" s="71">
        <f>D22-[1]Novembris!D22</f>
        <v>2523</v>
      </c>
    </row>
    <row r="23" spans="1:6">
      <c r="A23" s="75">
        <v>9340</v>
      </c>
      <c r="B23" s="76" t="s">
        <v>76</v>
      </c>
      <c r="C23" s="68">
        <v>3519020</v>
      </c>
      <c r="D23" s="69">
        <v>3401980</v>
      </c>
      <c r="E23" s="70">
        <f t="shared" si="0"/>
        <v>96.674074031974811</v>
      </c>
      <c r="F23" s="71">
        <f>D23-[1]Novembris!D23</f>
        <v>865450</v>
      </c>
    </row>
    <row r="24" spans="1:6" ht="26">
      <c r="A24" s="66">
        <v>10121</v>
      </c>
      <c r="B24" s="67" t="s">
        <v>77</v>
      </c>
      <c r="C24" s="68">
        <v>1200000</v>
      </c>
      <c r="D24" s="69">
        <v>1619275</v>
      </c>
      <c r="E24" s="70">
        <f t="shared" si="0"/>
        <v>134.93958333333333</v>
      </c>
      <c r="F24" s="71">
        <f>D24-[1]Novembris!D24</f>
        <v>128699</v>
      </c>
    </row>
    <row r="25" spans="1:6">
      <c r="A25" s="66">
        <v>10123</v>
      </c>
      <c r="B25" s="67" t="s">
        <v>78</v>
      </c>
      <c r="C25" s="68">
        <v>110000</v>
      </c>
      <c r="D25" s="69">
        <v>123061</v>
      </c>
      <c r="E25" s="70">
        <f t="shared" si="0"/>
        <v>111.87363636363636</v>
      </c>
      <c r="F25" s="71">
        <f>D25-[1]Novembris!D25</f>
        <v>10173</v>
      </c>
    </row>
    <row r="26" spans="1:6">
      <c r="A26" s="66">
        <v>10300</v>
      </c>
      <c r="B26" s="67" t="s">
        <v>79</v>
      </c>
      <c r="C26" s="68">
        <v>1000</v>
      </c>
      <c r="D26" s="69">
        <v>-233</v>
      </c>
      <c r="E26" s="70">
        <f t="shared" si="0"/>
        <v>-23.3</v>
      </c>
      <c r="F26" s="71">
        <f>D26-[1]Novembris!D26</f>
        <v>50</v>
      </c>
    </row>
    <row r="27" spans="1:6" ht="26">
      <c r="A27" s="66">
        <v>12120</v>
      </c>
      <c r="B27" s="67" t="s">
        <v>80</v>
      </c>
      <c r="C27" s="68">
        <v>70220</v>
      </c>
      <c r="D27" s="69">
        <v>535169</v>
      </c>
      <c r="E27" s="70">
        <f t="shared" si="0"/>
        <v>762.13187126174887</v>
      </c>
      <c r="F27" s="71">
        <f>D27-[1]Novembris!D27</f>
        <v>28967</v>
      </c>
    </row>
    <row r="28" spans="1:6" ht="26">
      <c r="A28" s="75">
        <v>12190</v>
      </c>
      <c r="B28" s="76" t="s">
        <v>81</v>
      </c>
      <c r="C28" s="68">
        <v>796922</v>
      </c>
      <c r="D28" s="69">
        <v>0</v>
      </c>
      <c r="E28" s="70">
        <f t="shared" si="0"/>
        <v>0</v>
      </c>
      <c r="F28" s="71">
        <f>D28-[1]Novembris!D28</f>
        <v>0</v>
      </c>
    </row>
    <row r="29" spans="1:6">
      <c r="A29" s="62"/>
      <c r="B29" s="73" t="s">
        <v>82</v>
      </c>
      <c r="C29" s="63">
        <f>C30+C31+C32+C33+C34+C35+C36+C37+C38+C39+C40+C41+C42+C43+C44+C45+C46+C47+C48+C49</f>
        <v>45077747</v>
      </c>
      <c r="D29" s="79">
        <f>D30+D31+D32+D33+D34+D35+D36+D37+D38+D39+D40+D41+D42+D43+D44+D45+D46+D47+D48+D49</f>
        <v>51029554</v>
      </c>
      <c r="E29" s="65">
        <f t="shared" si="0"/>
        <v>113.2034260718487</v>
      </c>
      <c r="F29" s="64">
        <f>SUM(F30:F49)</f>
        <v>3989138</v>
      </c>
    </row>
    <row r="30" spans="1:6" ht="52">
      <c r="A30" s="66">
        <v>9131</v>
      </c>
      <c r="B30" s="67" t="s">
        <v>83</v>
      </c>
      <c r="C30" s="68">
        <v>140035</v>
      </c>
      <c r="D30" s="69">
        <v>197224</v>
      </c>
      <c r="E30" s="70">
        <f t="shared" si="0"/>
        <v>140.83907594529938</v>
      </c>
      <c r="F30" s="71">
        <f>D30-[1]Novembris!D30</f>
        <v>17589</v>
      </c>
    </row>
    <row r="31" spans="1:6" ht="26">
      <c r="A31" s="66">
        <v>9138</v>
      </c>
      <c r="B31" s="67" t="s">
        <v>84</v>
      </c>
      <c r="C31" s="68">
        <v>450</v>
      </c>
      <c r="D31" s="69">
        <v>2700</v>
      </c>
      <c r="E31" s="70">
        <f t="shared" si="0"/>
        <v>600</v>
      </c>
      <c r="F31" s="71">
        <f>D31-[1]Novembris!D31</f>
        <v>650</v>
      </c>
    </row>
    <row r="32" spans="1:6">
      <c r="A32" s="66">
        <v>9181</v>
      </c>
      <c r="B32" s="67" t="s">
        <v>85</v>
      </c>
      <c r="C32" s="68">
        <v>6088527</v>
      </c>
      <c r="D32" s="69">
        <v>7341947</v>
      </c>
      <c r="E32" s="70">
        <f t="shared" si="0"/>
        <v>120.58658851311657</v>
      </c>
      <c r="F32" s="71">
        <f>D32-[1]Novembris!D32</f>
        <v>596763</v>
      </c>
    </row>
    <row r="33" spans="1:6">
      <c r="A33" s="66">
        <v>9182</v>
      </c>
      <c r="B33" s="67" t="s">
        <v>86</v>
      </c>
      <c r="C33" s="68">
        <v>5025817</v>
      </c>
      <c r="D33" s="69">
        <v>4835053</v>
      </c>
      <c r="E33" s="70">
        <f t="shared" si="0"/>
        <v>96.204318621231138</v>
      </c>
      <c r="F33" s="71">
        <f>D33-[1]Novembris!D33</f>
        <v>320227</v>
      </c>
    </row>
    <row r="34" spans="1:6">
      <c r="A34" s="66">
        <v>9183</v>
      </c>
      <c r="B34" s="76" t="s">
        <v>87</v>
      </c>
      <c r="C34" s="68">
        <v>805065</v>
      </c>
      <c r="D34" s="69">
        <v>665121</v>
      </c>
      <c r="E34" s="70">
        <f t="shared" si="0"/>
        <v>82.617055765683517</v>
      </c>
      <c r="F34" s="71">
        <f>D34-[1]Novembris!D34</f>
        <v>45470</v>
      </c>
    </row>
    <row r="35" spans="1:6" ht="52">
      <c r="A35" s="66">
        <v>9185</v>
      </c>
      <c r="B35" s="67" t="s">
        <v>88</v>
      </c>
      <c r="C35" s="68">
        <v>6006500</v>
      </c>
      <c r="D35" s="69">
        <v>6770944</v>
      </c>
      <c r="E35" s="70">
        <f t="shared" si="0"/>
        <v>112.72694580870723</v>
      </c>
      <c r="F35" s="71">
        <f>D35-[1]Novembris!D35</f>
        <v>503935</v>
      </c>
    </row>
    <row r="36" spans="1:6">
      <c r="A36" s="66">
        <v>9186</v>
      </c>
      <c r="B36" s="67" t="s">
        <v>89</v>
      </c>
      <c r="C36" s="68">
        <v>25620</v>
      </c>
      <c r="D36" s="69">
        <v>55012</v>
      </c>
      <c r="E36" s="70">
        <f t="shared" si="0"/>
        <v>214.72287275565964</v>
      </c>
      <c r="F36" s="71">
        <f>D36-[1]Novembris!D36</f>
        <v>4122</v>
      </c>
    </row>
    <row r="37" spans="1:6">
      <c r="A37" s="66">
        <v>9196</v>
      </c>
      <c r="B37" s="67" t="s">
        <v>90</v>
      </c>
      <c r="C37" s="68">
        <v>15555</v>
      </c>
      <c r="D37" s="69">
        <v>16081</v>
      </c>
      <c r="E37" s="70">
        <f t="shared" si="0"/>
        <v>103.38154934104789</v>
      </c>
      <c r="F37" s="71">
        <f>D37-[1]Novembris!D37</f>
        <v>878</v>
      </c>
    </row>
    <row r="38" spans="1:6" ht="26">
      <c r="A38" s="66">
        <v>9197</v>
      </c>
      <c r="B38" s="67" t="s">
        <v>91</v>
      </c>
      <c r="C38" s="68">
        <v>3201</v>
      </c>
      <c r="D38" s="69">
        <v>5054</v>
      </c>
      <c r="E38" s="70">
        <f t="shared" si="0"/>
        <v>157.88815995001562</v>
      </c>
      <c r="F38" s="71">
        <f>D38-[1]Novembris!D38</f>
        <v>264</v>
      </c>
    </row>
    <row r="39" spans="1:6" ht="26">
      <c r="A39" s="66">
        <v>9219</v>
      </c>
      <c r="B39" s="67" t="s">
        <v>67</v>
      </c>
      <c r="C39" s="68">
        <v>41108</v>
      </c>
      <c r="D39" s="69">
        <v>105582</v>
      </c>
      <c r="E39" s="70">
        <f t="shared" si="0"/>
        <v>256.84051766079597</v>
      </c>
      <c r="F39" s="71">
        <f>D39-[1]Novembris!D39</f>
        <v>38023</v>
      </c>
    </row>
    <row r="40" spans="1:6" ht="39">
      <c r="A40" s="66">
        <v>9220</v>
      </c>
      <c r="B40" s="67" t="s">
        <v>92</v>
      </c>
      <c r="C40" s="68">
        <v>59848</v>
      </c>
      <c r="D40" s="69">
        <v>74331</v>
      </c>
      <c r="E40" s="70">
        <f t="shared" si="0"/>
        <v>124.19963908568373</v>
      </c>
      <c r="F40" s="71">
        <f>D40-[1]Novembris!D40</f>
        <v>4988</v>
      </c>
    </row>
    <row r="41" spans="1:6" ht="65">
      <c r="A41" s="66">
        <v>9393</v>
      </c>
      <c r="B41" s="67" t="s">
        <v>93</v>
      </c>
      <c r="C41" s="68">
        <v>86340</v>
      </c>
      <c r="D41" s="69">
        <v>110427</v>
      </c>
      <c r="E41" s="70">
        <f t="shared" si="0"/>
        <v>127.89784572619875</v>
      </c>
      <c r="F41" s="71">
        <f>D41-[1]Novembris!D41</f>
        <v>16930</v>
      </c>
    </row>
    <row r="42" spans="1:6">
      <c r="A42" s="66">
        <v>10112</v>
      </c>
      <c r="B42" s="67" t="s">
        <v>94</v>
      </c>
      <c r="C42" s="68">
        <v>1433723</v>
      </c>
      <c r="D42" s="69">
        <v>1438341</v>
      </c>
      <c r="E42" s="70">
        <f t="shared" si="0"/>
        <v>100.32209848066887</v>
      </c>
      <c r="F42" s="71">
        <f>D42-[1]Novembris!D42</f>
        <v>98336</v>
      </c>
    </row>
    <row r="43" spans="1:6">
      <c r="A43" s="66">
        <v>10115</v>
      </c>
      <c r="B43" s="67" t="s">
        <v>95</v>
      </c>
      <c r="C43" s="68">
        <v>60000</v>
      </c>
      <c r="D43" s="69">
        <v>68514</v>
      </c>
      <c r="E43" s="70">
        <f t="shared" si="0"/>
        <v>114.19</v>
      </c>
      <c r="F43" s="71">
        <f>D43-[1]Novembris!D43</f>
        <v>1989</v>
      </c>
    </row>
    <row r="44" spans="1:6">
      <c r="A44" s="66">
        <v>10117</v>
      </c>
      <c r="B44" s="67" t="s">
        <v>96</v>
      </c>
      <c r="C44" s="68">
        <v>450036</v>
      </c>
      <c r="D44" s="69">
        <v>490502</v>
      </c>
      <c r="E44" s="70">
        <f t="shared" si="0"/>
        <v>108.99172510643594</v>
      </c>
      <c r="F44" s="71">
        <f>D44-[1]Novembris!D44</f>
        <v>34691</v>
      </c>
    </row>
    <row r="45" spans="1:6" ht="39">
      <c r="A45" s="66">
        <v>10151</v>
      </c>
      <c r="B45" s="67" t="s">
        <v>97</v>
      </c>
      <c r="C45" s="68">
        <v>4794886</v>
      </c>
      <c r="D45" s="69">
        <v>4889250</v>
      </c>
      <c r="E45" s="70">
        <f t="shared" si="0"/>
        <v>101.9680134209656</v>
      </c>
      <c r="F45" s="71">
        <f>D45-[1]Novembris!D45</f>
        <v>401139</v>
      </c>
    </row>
    <row r="46" spans="1:6" ht="26">
      <c r="A46" s="66">
        <v>10152</v>
      </c>
      <c r="B46" s="67" t="s">
        <v>98</v>
      </c>
      <c r="C46" s="68">
        <v>8937478</v>
      </c>
      <c r="D46" s="69">
        <v>14543529</v>
      </c>
      <c r="E46" s="70">
        <f t="shared" si="0"/>
        <v>162.72520055433984</v>
      </c>
      <c r="F46" s="71">
        <f>D46-[1]Novembris!D46</f>
        <v>1224256</v>
      </c>
    </row>
    <row r="47" spans="1:6" ht="26">
      <c r="A47" s="66">
        <v>10153</v>
      </c>
      <c r="B47" s="67" t="s">
        <v>99</v>
      </c>
      <c r="C47" s="68">
        <v>10693008</v>
      </c>
      <c r="D47" s="69">
        <v>9358403</v>
      </c>
      <c r="E47" s="70">
        <f t="shared" si="0"/>
        <v>87.518900200953738</v>
      </c>
      <c r="F47" s="71">
        <f>D47-[1]Novembris!D47</f>
        <v>674133</v>
      </c>
    </row>
    <row r="48" spans="1:6">
      <c r="A48" s="66">
        <v>10196</v>
      </c>
      <c r="B48" s="67" t="s">
        <v>100</v>
      </c>
      <c r="C48" s="68">
        <v>101500</v>
      </c>
      <c r="D48" s="69">
        <v>61539</v>
      </c>
      <c r="E48" s="70">
        <f t="shared" si="0"/>
        <v>60.629556650246307</v>
      </c>
      <c r="F48" s="71">
        <f>D48-[1]Novembris!D48</f>
        <v>4755</v>
      </c>
    </row>
    <row r="49" spans="1:6" ht="26">
      <c r="A49" s="66">
        <v>12190</v>
      </c>
      <c r="B49" s="78" t="s">
        <v>81</v>
      </c>
      <c r="C49" s="68">
        <v>309050</v>
      </c>
      <c r="D49" s="80">
        <v>0</v>
      </c>
      <c r="E49" s="70">
        <f t="shared" si="0"/>
        <v>0</v>
      </c>
      <c r="F49" s="71">
        <f>D49-[1]Novembris!D49</f>
        <v>0</v>
      </c>
    </row>
    <row r="50" spans="1:6">
      <c r="A50" s="66"/>
      <c r="B50" s="73" t="s">
        <v>101</v>
      </c>
      <c r="C50" s="63">
        <f>C51+C52</f>
        <v>153256</v>
      </c>
      <c r="D50" s="81">
        <f>D51+D52</f>
        <v>4429789</v>
      </c>
      <c r="E50" s="65">
        <f t="shared" si="0"/>
        <v>2890.4506185728455</v>
      </c>
      <c r="F50" s="64">
        <f>SUM(F51:F52)</f>
        <v>376124</v>
      </c>
    </row>
    <row r="51" spans="1:6" ht="26">
      <c r="A51" s="66">
        <v>9230</v>
      </c>
      <c r="B51" s="67" t="s">
        <v>102</v>
      </c>
      <c r="C51" s="82">
        <v>152256</v>
      </c>
      <c r="D51" s="69">
        <v>165182</v>
      </c>
      <c r="E51" s="70">
        <f t="shared" si="0"/>
        <v>108.48964901219</v>
      </c>
      <c r="F51" s="71">
        <f>D51-[1]Novembris!D51</f>
        <v>17332</v>
      </c>
    </row>
    <row r="52" spans="1:6" ht="39">
      <c r="A52" s="66">
        <v>9299</v>
      </c>
      <c r="B52" s="83" t="s">
        <v>69</v>
      </c>
      <c r="C52" s="82">
        <v>1000</v>
      </c>
      <c r="D52" s="69">
        <v>4264607</v>
      </c>
      <c r="E52" s="70">
        <v>0</v>
      </c>
      <c r="F52" s="71">
        <f>D52-[1]Novembris!D52</f>
        <v>358792</v>
      </c>
    </row>
    <row r="53" spans="1:6">
      <c r="A53" s="62"/>
      <c r="B53" s="73" t="s">
        <v>103</v>
      </c>
      <c r="C53" s="63">
        <f>C54+C56+C58+C59+C61+C62+C63+C64+C65+C60+C57+C55</f>
        <v>8207438</v>
      </c>
      <c r="D53" s="74">
        <f>D54+D56+D58+D59+D61+D62+D63+D64+D65+D60+D57+D55</f>
        <v>5384939</v>
      </c>
      <c r="E53" s="65">
        <f t="shared" si="0"/>
        <v>65.610474303917982</v>
      </c>
      <c r="F53" s="64">
        <f>SUM(F54:F65)</f>
        <v>384391</v>
      </c>
    </row>
    <row r="54" spans="1:6">
      <c r="A54" s="66">
        <v>9199</v>
      </c>
      <c r="B54" s="67" t="s">
        <v>104</v>
      </c>
      <c r="C54" s="82">
        <v>4533386</v>
      </c>
      <c r="D54" s="69">
        <v>2107743</v>
      </c>
      <c r="E54" s="70">
        <f t="shared" si="0"/>
        <v>46.493790733901768</v>
      </c>
      <c r="F54" s="71">
        <f>D54-[1]Novembris!D54</f>
        <v>104053</v>
      </c>
    </row>
    <row r="55" spans="1:6" ht="26">
      <c r="A55" s="66">
        <v>9219</v>
      </c>
      <c r="B55" s="78" t="s">
        <v>67</v>
      </c>
      <c r="C55" s="82">
        <v>1448</v>
      </c>
      <c r="D55" s="69">
        <v>13433</v>
      </c>
      <c r="E55" s="70">
        <f t="shared" si="0"/>
        <v>927.69337016574593</v>
      </c>
      <c r="F55" s="71">
        <f>D55-[1]Novembris!D55</f>
        <v>11969</v>
      </c>
    </row>
    <row r="56" spans="1:6" ht="52">
      <c r="A56" s="66">
        <v>9250</v>
      </c>
      <c r="B56" s="67" t="s">
        <v>105</v>
      </c>
      <c r="C56" s="82">
        <v>1192179</v>
      </c>
      <c r="D56" s="69">
        <v>1117538</v>
      </c>
      <c r="E56" s="70">
        <f t="shared" si="0"/>
        <v>93.73911132472557</v>
      </c>
      <c r="F56" s="71">
        <f>D56-[1]Novembris!D56</f>
        <v>27945</v>
      </c>
    </row>
    <row r="57" spans="1:6" ht="39">
      <c r="A57" s="66">
        <v>9299</v>
      </c>
      <c r="B57" s="67" t="s">
        <v>69</v>
      </c>
      <c r="C57" s="82">
        <v>1850</v>
      </c>
      <c r="D57" s="69">
        <v>868</v>
      </c>
      <c r="E57" s="70">
        <f t="shared" si="0"/>
        <v>46.918918918918919</v>
      </c>
      <c r="F57" s="71">
        <f>D57-[1]Novembris!D57</f>
        <v>0</v>
      </c>
    </row>
    <row r="58" spans="1:6">
      <c r="A58" s="66">
        <v>10131</v>
      </c>
      <c r="B58" s="67" t="s">
        <v>106</v>
      </c>
      <c r="C58" s="82">
        <v>70000</v>
      </c>
      <c r="D58" s="69">
        <v>52383</v>
      </c>
      <c r="E58" s="70">
        <f t="shared" si="0"/>
        <v>74.832857142857151</v>
      </c>
      <c r="F58" s="71">
        <f>D58-[1]Novembris!D58</f>
        <v>3134</v>
      </c>
    </row>
    <row r="59" spans="1:6">
      <c r="A59" s="66">
        <v>10132</v>
      </c>
      <c r="B59" s="67" t="s">
        <v>107</v>
      </c>
      <c r="C59" s="82">
        <v>45532</v>
      </c>
      <c r="D59" s="69">
        <v>26579</v>
      </c>
      <c r="E59" s="70">
        <f t="shared" si="0"/>
        <v>58.374330141438989</v>
      </c>
      <c r="F59" s="71">
        <f>D59-[1]Novembris!D59</f>
        <v>3491</v>
      </c>
    </row>
    <row r="60" spans="1:6">
      <c r="A60" s="75">
        <v>10193</v>
      </c>
      <c r="B60" s="76" t="s">
        <v>108</v>
      </c>
      <c r="C60" s="82">
        <v>27576</v>
      </c>
      <c r="D60" s="69">
        <v>524</v>
      </c>
      <c r="E60" s="70">
        <f t="shared" si="0"/>
        <v>1.9002030751378012</v>
      </c>
      <c r="F60" s="71">
        <f>D60-[1]Novembris!D60</f>
        <v>73693</v>
      </c>
    </row>
    <row r="61" spans="1:6" ht="26">
      <c r="A61" s="66">
        <v>12130</v>
      </c>
      <c r="B61" s="67" t="s">
        <v>109</v>
      </c>
      <c r="C61" s="82">
        <v>500</v>
      </c>
      <c r="D61" s="69">
        <v>20</v>
      </c>
      <c r="E61" s="70">
        <f t="shared" si="0"/>
        <v>4</v>
      </c>
      <c r="F61" s="71">
        <f>D61-[1]Novembris!D61</f>
        <v>0</v>
      </c>
    </row>
    <row r="62" spans="1:6" ht="26">
      <c r="A62" s="66">
        <v>12230</v>
      </c>
      <c r="B62" s="67" t="s">
        <v>110</v>
      </c>
      <c r="C62" s="82">
        <v>244000</v>
      </c>
      <c r="D62" s="69">
        <v>253454</v>
      </c>
      <c r="E62" s="70">
        <f t="shared" si="0"/>
        <v>103.87459016393443</v>
      </c>
      <c r="F62" s="71">
        <f>D62-[1]Novembris!D62</f>
        <v>13934</v>
      </c>
    </row>
    <row r="63" spans="1:6" ht="26">
      <c r="A63" s="66">
        <v>12240</v>
      </c>
      <c r="B63" s="67" t="s">
        <v>111</v>
      </c>
      <c r="C63" s="82">
        <v>862936</v>
      </c>
      <c r="D63" s="69">
        <v>820482</v>
      </c>
      <c r="E63" s="70">
        <f t="shared" si="0"/>
        <v>95.08028405351034</v>
      </c>
      <c r="F63" s="71">
        <f>D63-[1]Novembris!D63</f>
        <v>45340</v>
      </c>
    </row>
    <row r="64" spans="1:6" ht="26">
      <c r="A64" s="66">
        <v>12260</v>
      </c>
      <c r="B64" s="67" t="s">
        <v>112</v>
      </c>
      <c r="C64" s="82">
        <v>1158031</v>
      </c>
      <c r="D64" s="69">
        <v>942381</v>
      </c>
      <c r="E64" s="70">
        <f t="shared" si="0"/>
        <v>81.377873303909837</v>
      </c>
      <c r="F64" s="71">
        <f>D64-[1]Novembris!D64</f>
        <v>98443</v>
      </c>
    </row>
    <row r="65" spans="1:6" ht="26">
      <c r="A65" s="66">
        <v>12270</v>
      </c>
      <c r="B65" s="67" t="s">
        <v>113</v>
      </c>
      <c r="C65" s="82">
        <v>70000</v>
      </c>
      <c r="D65" s="69">
        <v>49534</v>
      </c>
      <c r="E65" s="70">
        <f t="shared" si="0"/>
        <v>70.762857142857143</v>
      </c>
      <c r="F65" s="71">
        <f>D65-[1]Novembris!D65</f>
        <v>2389</v>
      </c>
    </row>
    <row r="66" spans="1:6">
      <c r="A66" s="62"/>
      <c r="B66" s="73" t="s">
        <v>114</v>
      </c>
      <c r="C66" s="84">
        <f>C67+C68+C69</f>
        <v>34857960</v>
      </c>
      <c r="D66" s="81">
        <f>D67+D68+D69</f>
        <v>32359366</v>
      </c>
      <c r="E66" s="65">
        <f t="shared" si="0"/>
        <v>92.832070494085144</v>
      </c>
      <c r="F66" s="64">
        <f>SUM(F67:F69)</f>
        <v>2846965</v>
      </c>
    </row>
    <row r="67" spans="1:6" ht="26">
      <c r="A67" s="66">
        <v>9219</v>
      </c>
      <c r="B67" s="67" t="s">
        <v>67</v>
      </c>
      <c r="C67" s="82">
        <v>37960</v>
      </c>
      <c r="D67" s="69">
        <v>99445</v>
      </c>
      <c r="E67" s="70">
        <f t="shared" si="0"/>
        <v>261.9731296101159</v>
      </c>
      <c r="F67" s="71">
        <f>D67-[1]Novembris!D67</f>
        <v>5116</v>
      </c>
    </row>
    <row r="68" spans="1:6" ht="39">
      <c r="A68" s="66">
        <v>9299</v>
      </c>
      <c r="B68" s="67" t="s">
        <v>69</v>
      </c>
      <c r="C68" s="82">
        <v>2450000</v>
      </c>
      <c r="D68" s="69">
        <v>2064281</v>
      </c>
      <c r="E68" s="70">
        <f t="shared" si="0"/>
        <v>84.256367346938774</v>
      </c>
      <c r="F68" s="71">
        <f>D68-[1]Novembris!D68</f>
        <v>172486</v>
      </c>
    </row>
    <row r="69" spans="1:6">
      <c r="A69" s="66">
        <v>9392</v>
      </c>
      <c r="B69" s="67" t="s">
        <v>115</v>
      </c>
      <c r="C69" s="82">
        <v>32370000</v>
      </c>
      <c r="D69" s="69">
        <v>30195640</v>
      </c>
      <c r="E69" s="70">
        <f t="shared" si="0"/>
        <v>93.282792709298732</v>
      </c>
      <c r="F69" s="71">
        <f>D69-[1]Novembris!D69</f>
        <v>2669363</v>
      </c>
    </row>
    <row r="70" spans="1:6">
      <c r="A70" s="62"/>
      <c r="B70" s="73" t="s">
        <v>116</v>
      </c>
      <c r="C70" s="84">
        <f>C71+C72</f>
        <v>49501</v>
      </c>
      <c r="D70" s="81">
        <f>D71+D72</f>
        <v>447460</v>
      </c>
      <c r="E70" s="65">
        <f t="shared" si="0"/>
        <v>903.9413345184945</v>
      </c>
      <c r="F70" s="64">
        <f>SUM(F71:F72)</f>
        <v>33916</v>
      </c>
    </row>
    <row r="71" spans="1:6" ht="26">
      <c r="A71" s="66">
        <v>9219</v>
      </c>
      <c r="B71" s="67" t="s">
        <v>67</v>
      </c>
      <c r="C71" s="82">
        <v>10601</v>
      </c>
      <c r="D71" s="69">
        <v>36504</v>
      </c>
      <c r="E71" s="70">
        <f t="shared" si="0"/>
        <v>344.34487312517683</v>
      </c>
      <c r="F71" s="71">
        <f>D71-[1]Novembris!D71</f>
        <v>2657</v>
      </c>
    </row>
    <row r="72" spans="1:6">
      <c r="A72" s="66">
        <v>10198</v>
      </c>
      <c r="B72" s="67" t="s">
        <v>117</v>
      </c>
      <c r="C72" s="82">
        <v>38900</v>
      </c>
      <c r="D72" s="69">
        <v>410956</v>
      </c>
      <c r="E72" s="70">
        <f t="shared" si="0"/>
        <v>1056.4421593830334</v>
      </c>
      <c r="F72" s="71">
        <f>D72-[1]Novembris!D72</f>
        <v>31259</v>
      </c>
    </row>
    <row r="73" spans="1:6">
      <c r="A73" s="62"/>
      <c r="B73" s="73" t="s">
        <v>118</v>
      </c>
      <c r="C73" s="84">
        <f>C74+C75+C76++C77+C78+C79+C80+C81+C83+C84+C85+C86+C87+C88+C82</f>
        <v>19896419</v>
      </c>
      <c r="D73" s="81">
        <f>D74+D75+D76++D77+D78+D79+D80+D81+D83+D84+D85+D86+D87+D88+D82</f>
        <v>21401221</v>
      </c>
      <c r="E73" s="65">
        <f t="shared" si="0"/>
        <v>107.5631800878339</v>
      </c>
      <c r="F73" s="64">
        <f>SUM(F74:F88)</f>
        <v>2191196</v>
      </c>
    </row>
    <row r="74" spans="1:6">
      <c r="A74" s="66">
        <v>9112</v>
      </c>
      <c r="B74" s="67" t="s">
        <v>119</v>
      </c>
      <c r="C74" s="82">
        <v>10000000</v>
      </c>
      <c r="D74" s="69">
        <v>11845375</v>
      </c>
      <c r="E74" s="70">
        <f t="shared" si="0"/>
        <v>118.45375</v>
      </c>
      <c r="F74" s="71">
        <f>D74-[1]Novembris!D74</f>
        <v>1202275</v>
      </c>
    </row>
    <row r="75" spans="1:6">
      <c r="A75" s="66">
        <v>9113</v>
      </c>
      <c r="B75" s="67" t="s">
        <v>120</v>
      </c>
      <c r="C75" s="68">
        <v>345000</v>
      </c>
      <c r="D75" s="69">
        <v>489898</v>
      </c>
      <c r="E75" s="70">
        <f t="shared" ref="E75:E113" si="1">D75/C75*100</f>
        <v>141.9994202898551</v>
      </c>
      <c r="F75" s="71">
        <f>D75-[1]Novembris!D75</f>
        <v>27533</v>
      </c>
    </row>
    <row r="76" spans="1:6">
      <c r="A76" s="66">
        <v>9114</v>
      </c>
      <c r="B76" s="67" t="s">
        <v>121</v>
      </c>
      <c r="C76" s="68">
        <v>130000</v>
      </c>
      <c r="D76" s="69">
        <v>79862</v>
      </c>
      <c r="E76" s="70">
        <f t="shared" si="1"/>
        <v>61.432307692307695</v>
      </c>
      <c r="F76" s="71">
        <f>D76-[1]Novembris!D76</f>
        <v>7325</v>
      </c>
    </row>
    <row r="77" spans="1:6">
      <c r="A77" s="66">
        <v>9132</v>
      </c>
      <c r="B77" s="67" t="s">
        <v>122</v>
      </c>
      <c r="C77" s="68">
        <v>1576538</v>
      </c>
      <c r="D77" s="69">
        <v>1963741</v>
      </c>
      <c r="E77" s="70">
        <f t="shared" si="1"/>
        <v>124.56033409914636</v>
      </c>
      <c r="F77" s="71">
        <f>D77-[1]Novembris!D77</f>
        <v>146447</v>
      </c>
    </row>
    <row r="78" spans="1:6" ht="26">
      <c r="A78" s="66">
        <v>9136</v>
      </c>
      <c r="B78" s="76" t="s">
        <v>123</v>
      </c>
      <c r="C78" s="72">
        <v>37440</v>
      </c>
      <c r="D78" s="69">
        <v>32445</v>
      </c>
      <c r="E78" s="70">
        <f t="shared" si="1"/>
        <v>86.65865384615384</v>
      </c>
      <c r="F78" s="71">
        <f>D78-[1]Novembris!D78</f>
        <v>0</v>
      </c>
    </row>
    <row r="79" spans="1:6" ht="26">
      <c r="A79" s="66">
        <v>9171</v>
      </c>
      <c r="B79" s="67" t="s">
        <v>124</v>
      </c>
      <c r="C79" s="85">
        <v>565837</v>
      </c>
      <c r="D79" s="69">
        <v>541199</v>
      </c>
      <c r="E79" s="70">
        <f t="shared" si="1"/>
        <v>95.645742501815889</v>
      </c>
      <c r="F79" s="71">
        <f>D79-[1]Novembris!D79</f>
        <v>75200</v>
      </c>
    </row>
    <row r="80" spans="1:6" ht="26">
      <c r="A80" s="66">
        <v>9172</v>
      </c>
      <c r="B80" s="67" t="s">
        <v>125</v>
      </c>
      <c r="C80" s="82">
        <v>1793865</v>
      </c>
      <c r="D80" s="69">
        <v>1558667</v>
      </c>
      <c r="E80" s="70">
        <f t="shared" si="1"/>
        <v>86.888756957742089</v>
      </c>
      <c r="F80" s="71">
        <f>D80-[1]Novembris!D80</f>
        <v>242103</v>
      </c>
    </row>
    <row r="81" spans="1:6" ht="39">
      <c r="A81" s="66">
        <v>9173</v>
      </c>
      <c r="B81" s="67" t="s">
        <v>126</v>
      </c>
      <c r="C81" s="82">
        <v>1028793</v>
      </c>
      <c r="D81" s="69">
        <v>606967</v>
      </c>
      <c r="E81" s="70">
        <f t="shared" si="1"/>
        <v>58.997971409214486</v>
      </c>
      <c r="F81" s="71">
        <f>D81-[1]Novembris!D81</f>
        <v>110425</v>
      </c>
    </row>
    <row r="82" spans="1:6">
      <c r="A82" s="66">
        <v>9199</v>
      </c>
      <c r="B82" s="67" t="s">
        <v>104</v>
      </c>
      <c r="C82" s="82">
        <v>65000</v>
      </c>
      <c r="D82" s="82">
        <v>5000</v>
      </c>
      <c r="E82" s="70">
        <f t="shared" si="1"/>
        <v>7.6923076923076925</v>
      </c>
      <c r="F82" s="71">
        <f>D82-[1]Novembris!D82</f>
        <v>0</v>
      </c>
    </row>
    <row r="83" spans="1:6">
      <c r="A83" s="66">
        <v>9350</v>
      </c>
      <c r="B83" s="67" t="s">
        <v>127</v>
      </c>
      <c r="C83" s="82">
        <v>1139348</v>
      </c>
      <c r="D83" s="69">
        <v>1204785</v>
      </c>
      <c r="E83" s="70">
        <f t="shared" si="1"/>
        <v>105.74337252533905</v>
      </c>
      <c r="F83" s="71">
        <f>D83-[1]Novembris!D83</f>
        <v>252895</v>
      </c>
    </row>
    <row r="84" spans="1:6">
      <c r="A84" s="66">
        <v>10111</v>
      </c>
      <c r="B84" s="67" t="s">
        <v>128</v>
      </c>
      <c r="C84" s="82">
        <v>2900000</v>
      </c>
      <c r="D84" s="69">
        <v>1763060</v>
      </c>
      <c r="E84" s="70">
        <f t="shared" si="1"/>
        <v>60.795172413793111</v>
      </c>
      <c r="F84" s="71">
        <f>D84-[1]Novembris!D84</f>
        <v>110367</v>
      </c>
    </row>
    <row r="85" spans="1:6">
      <c r="A85" s="66">
        <v>10192</v>
      </c>
      <c r="B85" s="67" t="s">
        <v>129</v>
      </c>
      <c r="C85" s="82">
        <v>200000</v>
      </c>
      <c r="D85" s="69">
        <v>1206784</v>
      </c>
      <c r="E85" s="70">
        <f t="shared" si="1"/>
        <v>603.39200000000005</v>
      </c>
      <c r="F85" s="71">
        <f>D85-[1]Novembris!D85</f>
        <v>2247</v>
      </c>
    </row>
    <row r="86" spans="1:6">
      <c r="A86" s="66">
        <v>10195</v>
      </c>
      <c r="B86" s="67" t="s">
        <v>130</v>
      </c>
      <c r="C86" s="82">
        <v>35572</v>
      </c>
      <c r="D86" s="69">
        <v>86283</v>
      </c>
      <c r="E86" s="70">
        <f t="shared" si="1"/>
        <v>242.55875407623972</v>
      </c>
      <c r="F86" s="71">
        <f>D86-[1]Novembris!D86</f>
        <v>13475</v>
      </c>
    </row>
    <row r="87" spans="1:6">
      <c r="A87" s="66">
        <v>10197</v>
      </c>
      <c r="B87" s="67" t="s">
        <v>131</v>
      </c>
      <c r="C87" s="82">
        <v>77430</v>
      </c>
      <c r="D87" s="69">
        <v>15393</v>
      </c>
      <c r="E87" s="70">
        <f t="shared" si="1"/>
        <v>19.879891514916697</v>
      </c>
      <c r="F87" s="71">
        <f>D87-[1]Novembris!D87</f>
        <v>965</v>
      </c>
    </row>
    <row r="88" spans="1:6" ht="26">
      <c r="A88" s="66">
        <v>10199</v>
      </c>
      <c r="B88" s="67" t="s">
        <v>132</v>
      </c>
      <c r="C88" s="82">
        <v>1596</v>
      </c>
      <c r="D88" s="69">
        <v>1762</v>
      </c>
      <c r="E88" s="70">
        <f t="shared" si="1"/>
        <v>110.40100250626566</v>
      </c>
      <c r="F88" s="71">
        <f>D88-[1]Novembris!D88</f>
        <v>-61</v>
      </c>
    </row>
    <row r="89" spans="1:6">
      <c r="A89" s="62"/>
      <c r="B89" s="73" t="s">
        <v>133</v>
      </c>
      <c r="C89" s="84">
        <f>C90+C91+C92+C93+C94+C95+C96+C97+C98+C99</f>
        <v>937469</v>
      </c>
      <c r="D89" s="81">
        <f>D90+D91+D92+D93+D94+D95+D96+D97+D98+D99</f>
        <v>927720</v>
      </c>
      <c r="E89" s="65">
        <f t="shared" si="1"/>
        <v>98.960072279723391</v>
      </c>
      <c r="F89" s="64">
        <f>SUM(F90:F99)</f>
        <v>11740</v>
      </c>
    </row>
    <row r="90" spans="1:6">
      <c r="A90" s="66">
        <v>9212</v>
      </c>
      <c r="B90" s="67" t="s">
        <v>134</v>
      </c>
      <c r="C90" s="82">
        <v>3600</v>
      </c>
      <c r="D90" s="69">
        <v>3415</v>
      </c>
      <c r="E90" s="70">
        <f t="shared" si="1"/>
        <v>94.861111111111114</v>
      </c>
      <c r="F90" s="71">
        <f>D90-[1]Novembris!D90</f>
        <v>391</v>
      </c>
    </row>
    <row r="91" spans="1:6" ht="26">
      <c r="A91" s="66">
        <v>9217</v>
      </c>
      <c r="B91" s="67" t="s">
        <v>135</v>
      </c>
      <c r="C91" s="82">
        <v>25434</v>
      </c>
      <c r="D91" s="69">
        <v>24589</v>
      </c>
      <c r="E91" s="70">
        <f t="shared" si="1"/>
        <v>96.677675552410165</v>
      </c>
      <c r="F91" s="71">
        <f>D91-[1]Novembris!D91</f>
        <v>2562</v>
      </c>
    </row>
    <row r="92" spans="1:6">
      <c r="A92" s="66">
        <v>9218</v>
      </c>
      <c r="B92" s="67" t="s">
        <v>136</v>
      </c>
      <c r="C92" s="82">
        <v>93363</v>
      </c>
      <c r="D92" s="69">
        <v>87459</v>
      </c>
      <c r="E92" s="70">
        <f t="shared" si="1"/>
        <v>93.67629574885126</v>
      </c>
      <c r="F92" s="71">
        <f>D92-[1]Novembris!D92</f>
        <v>2312</v>
      </c>
    </row>
    <row r="93" spans="1:6" ht="26">
      <c r="A93" s="66">
        <v>9219</v>
      </c>
      <c r="B93" s="67" t="s">
        <v>67</v>
      </c>
      <c r="C93" s="82">
        <v>5750</v>
      </c>
      <c r="D93" s="69">
        <v>21381</v>
      </c>
      <c r="E93" s="70">
        <f t="shared" si="1"/>
        <v>371.84347826086957</v>
      </c>
      <c r="F93" s="71">
        <f>D93-[1]Novembris!D93</f>
        <v>68</v>
      </c>
    </row>
    <row r="94" spans="1:6" ht="26">
      <c r="A94" s="66">
        <v>9291</v>
      </c>
      <c r="B94" s="67" t="s">
        <v>137</v>
      </c>
      <c r="C94" s="82">
        <v>70432</v>
      </c>
      <c r="D94" s="69">
        <v>93331</v>
      </c>
      <c r="E94" s="70">
        <f t="shared" si="1"/>
        <v>132.51221035892775</v>
      </c>
      <c r="F94" s="71">
        <f>D94-[1]Novembris!D94</f>
        <v>3628</v>
      </c>
    </row>
    <row r="95" spans="1:6">
      <c r="A95" s="66">
        <v>9293</v>
      </c>
      <c r="B95" s="67" t="s">
        <v>138</v>
      </c>
      <c r="C95" s="82">
        <v>83915</v>
      </c>
      <c r="D95" s="69">
        <v>58417</v>
      </c>
      <c r="E95" s="70">
        <f t="shared" si="1"/>
        <v>69.614490853840195</v>
      </c>
      <c r="F95" s="71">
        <f>D95-[1]Novembris!D95</f>
        <v>4119</v>
      </c>
    </row>
    <row r="96" spans="1:6" ht="26">
      <c r="A96" s="66">
        <v>9294</v>
      </c>
      <c r="B96" s="67" t="s">
        <v>139</v>
      </c>
      <c r="C96" s="82">
        <v>36236</v>
      </c>
      <c r="D96" s="69">
        <v>30991</v>
      </c>
      <c r="E96" s="70">
        <f t="shared" si="1"/>
        <v>85.525444309526435</v>
      </c>
      <c r="F96" s="71">
        <f>D96-[1]Novembris!D96</f>
        <v>1071</v>
      </c>
    </row>
    <row r="97" spans="1:6" ht="39">
      <c r="A97" s="66">
        <v>9299</v>
      </c>
      <c r="B97" s="67" t="s">
        <v>69</v>
      </c>
      <c r="C97" s="82">
        <v>65000</v>
      </c>
      <c r="D97" s="69">
        <v>59567</v>
      </c>
      <c r="E97" s="70">
        <f t="shared" si="1"/>
        <v>91.64153846153846</v>
      </c>
      <c r="F97" s="71">
        <f>D97-[1]Novembris!D97</f>
        <v>-2678</v>
      </c>
    </row>
    <row r="98" spans="1:6">
      <c r="A98" s="66">
        <v>9370</v>
      </c>
      <c r="B98" s="67" t="s">
        <v>140</v>
      </c>
      <c r="C98" s="86">
        <v>550429</v>
      </c>
      <c r="D98" s="69">
        <v>544222</v>
      </c>
      <c r="E98" s="70">
        <f t="shared" si="1"/>
        <v>98.872334124837167</v>
      </c>
      <c r="F98" s="71">
        <f>D98-[1]Novembris!D98</f>
        <v>66</v>
      </c>
    </row>
    <row r="99" spans="1:6">
      <c r="A99" s="66">
        <v>9900</v>
      </c>
      <c r="B99" s="67" t="s">
        <v>141</v>
      </c>
      <c r="C99" s="68">
        <v>3310</v>
      </c>
      <c r="D99" s="69">
        <v>4348</v>
      </c>
      <c r="E99" s="70">
        <f t="shared" si="1"/>
        <v>131.35951661631421</v>
      </c>
      <c r="F99" s="71">
        <f>D99-[1]Novembris!D99</f>
        <v>201</v>
      </c>
    </row>
    <row r="100" spans="1:6">
      <c r="A100" s="62"/>
      <c r="B100" s="73" t="s">
        <v>142</v>
      </c>
      <c r="C100" s="87">
        <f>C101+C102</f>
        <v>503828</v>
      </c>
      <c r="D100" s="81">
        <f>D101+D102</f>
        <v>225386</v>
      </c>
      <c r="E100" s="65">
        <f t="shared" si="1"/>
        <v>44.73471105218448</v>
      </c>
      <c r="F100" s="64">
        <f>SUM(F101:F102)</f>
        <v>16919</v>
      </c>
    </row>
    <row r="101" spans="1:6">
      <c r="A101" s="66">
        <v>9133</v>
      </c>
      <c r="B101" s="67" t="s">
        <v>143</v>
      </c>
      <c r="C101" s="82">
        <v>712</v>
      </c>
      <c r="D101" s="69">
        <v>291</v>
      </c>
      <c r="E101" s="70">
        <f t="shared" si="1"/>
        <v>40.870786516853933</v>
      </c>
      <c r="F101" s="71">
        <f>D101-[1]Novembris!D101</f>
        <v>-128</v>
      </c>
    </row>
    <row r="102" spans="1:6">
      <c r="A102" s="66">
        <v>9199</v>
      </c>
      <c r="B102" s="67" t="s">
        <v>104</v>
      </c>
      <c r="C102" s="82">
        <v>503116</v>
      </c>
      <c r="D102" s="69">
        <v>225095</v>
      </c>
      <c r="E102" s="70">
        <f t="shared" si="1"/>
        <v>44.740179203205621</v>
      </c>
      <c r="F102" s="71">
        <f>D102-[1]Novembris!D102</f>
        <v>17047</v>
      </c>
    </row>
    <row r="103" spans="1:6">
      <c r="A103" s="66"/>
      <c r="B103" s="73" t="s">
        <v>144</v>
      </c>
      <c r="C103" s="84">
        <f>C104+C105</f>
        <v>17835</v>
      </c>
      <c r="D103" s="81">
        <f>D104+D105</f>
        <v>3238</v>
      </c>
      <c r="E103" s="65">
        <f t="shared" si="1"/>
        <v>18.155312587608634</v>
      </c>
      <c r="F103" s="64">
        <f>F104+F105</f>
        <v>387</v>
      </c>
    </row>
    <row r="104" spans="1:6" ht="26">
      <c r="A104" s="66">
        <v>9215</v>
      </c>
      <c r="B104" s="67" t="s">
        <v>145</v>
      </c>
      <c r="C104" s="82">
        <v>12855</v>
      </c>
      <c r="D104" s="69">
        <v>0</v>
      </c>
      <c r="E104" s="70">
        <f t="shared" si="1"/>
        <v>0</v>
      </c>
      <c r="F104" s="71">
        <f>D104-[1]Novembris!D104</f>
        <v>0</v>
      </c>
    </row>
    <row r="105" spans="1:6">
      <c r="A105" s="66">
        <v>9900</v>
      </c>
      <c r="B105" s="67" t="s">
        <v>141</v>
      </c>
      <c r="C105" s="82">
        <v>4980</v>
      </c>
      <c r="D105" s="69">
        <v>3238</v>
      </c>
      <c r="E105" s="70">
        <f t="shared" si="1"/>
        <v>65.02008032128515</v>
      </c>
      <c r="F105" s="71">
        <f>D105-[1]Novembris!D105</f>
        <v>387</v>
      </c>
    </row>
    <row r="106" spans="1:6">
      <c r="A106" s="62"/>
      <c r="B106" s="73" t="s">
        <v>146</v>
      </c>
      <c r="C106" s="88">
        <f>C107</f>
        <v>120000</v>
      </c>
      <c r="D106" s="81">
        <f>D107</f>
        <v>82844</v>
      </c>
      <c r="E106" s="65">
        <f t="shared" si="1"/>
        <v>69.036666666666662</v>
      </c>
      <c r="F106" s="64">
        <f>F107</f>
        <v>70</v>
      </c>
    </row>
    <row r="107" spans="1:6" ht="39">
      <c r="A107" s="66">
        <v>9213</v>
      </c>
      <c r="B107" s="67" t="s">
        <v>147</v>
      </c>
      <c r="C107" s="68">
        <v>120000</v>
      </c>
      <c r="D107" s="69">
        <v>82844</v>
      </c>
      <c r="E107" s="70">
        <f t="shared" si="1"/>
        <v>69.036666666666662</v>
      </c>
      <c r="F107" s="71">
        <f>D107-[1]Novembris!D107</f>
        <v>70</v>
      </c>
    </row>
    <row r="108" spans="1:6">
      <c r="A108" s="89" t="s">
        <v>148</v>
      </c>
      <c r="B108" s="67"/>
      <c r="C108" s="90"/>
      <c r="D108" s="91"/>
      <c r="E108" s="92"/>
      <c r="F108" s="69"/>
    </row>
    <row r="109" spans="1:6" ht="13.5">
      <c r="A109" s="359" t="s">
        <v>127</v>
      </c>
      <c r="B109" s="360"/>
      <c r="C109" s="93">
        <f>C110</f>
        <v>3122362</v>
      </c>
      <c r="D109" s="94">
        <f>D110</f>
        <v>3187799.4699999997</v>
      </c>
      <c r="E109" s="95">
        <f t="shared" si="1"/>
        <v>102.09576820368682</v>
      </c>
      <c r="F109" s="96">
        <f>F110</f>
        <v>252895.46999999997</v>
      </c>
    </row>
    <row r="110" spans="1:6" ht="13.5">
      <c r="A110" s="359" t="s">
        <v>149</v>
      </c>
      <c r="B110" s="360"/>
      <c r="C110" s="93">
        <f>C112+C113</f>
        <v>3122362</v>
      </c>
      <c r="D110" s="94">
        <f>D112+D113</f>
        <v>3187799.4699999997</v>
      </c>
      <c r="E110" s="95">
        <f t="shared" si="1"/>
        <v>102.09576820368682</v>
      </c>
      <c r="F110" s="96">
        <f>F112+F113</f>
        <v>252895.46999999997</v>
      </c>
    </row>
    <row r="111" spans="1:6">
      <c r="A111" s="361" t="s">
        <v>150</v>
      </c>
      <c r="B111" s="354"/>
      <c r="C111" s="97"/>
      <c r="D111" s="98"/>
      <c r="E111" s="99"/>
      <c r="F111" s="69"/>
    </row>
    <row r="112" spans="1:6" ht="25.25" customHeight="1">
      <c r="A112" s="361" t="s">
        <v>151</v>
      </c>
      <c r="B112" s="354"/>
      <c r="C112" s="100">
        <v>1139348</v>
      </c>
      <c r="D112" s="101">
        <v>1204785.47</v>
      </c>
      <c r="E112" s="99">
        <f t="shared" si="1"/>
        <v>105.74341377700229</v>
      </c>
      <c r="F112" s="102">
        <f>D112-[1]Novembris!D112</f>
        <v>252895.46999999997</v>
      </c>
    </row>
    <row r="113" spans="1:6" ht="25.25" customHeight="1">
      <c r="A113" s="354" t="s">
        <v>152</v>
      </c>
      <c r="B113" s="355"/>
      <c r="C113" s="100">
        <v>1983014</v>
      </c>
      <c r="D113" s="97">
        <v>1983014</v>
      </c>
      <c r="E113" s="99">
        <f t="shared" si="1"/>
        <v>100</v>
      </c>
      <c r="F113" s="102">
        <f>D113-[1]Novembris!D113</f>
        <v>0</v>
      </c>
    </row>
    <row r="114" spans="1:6">
      <c r="A114" s="356"/>
      <c r="B114" s="356"/>
      <c r="C114" s="356"/>
      <c r="D114" s="356"/>
      <c r="E114" s="356"/>
      <c r="F114" s="356"/>
    </row>
    <row r="115" spans="1:6" ht="15.5">
      <c r="A115" s="103"/>
      <c r="C115" s="105"/>
      <c r="F115" s="108"/>
    </row>
    <row r="117" spans="1:6" ht="15.5">
      <c r="A117" s="103"/>
    </row>
  </sheetData>
  <mergeCells count="8">
    <mergeCell ref="A113:B113"/>
    <mergeCell ref="A114:F114"/>
    <mergeCell ref="A3:F3"/>
    <mergeCell ref="A4:F4"/>
    <mergeCell ref="A109:B109"/>
    <mergeCell ref="A110:B110"/>
    <mergeCell ref="A111:B111"/>
    <mergeCell ref="A112:B112"/>
  </mergeCells>
  <printOptions horizontalCentered="1"/>
  <pageMargins left="1.1811023622047245" right="0.59055118110236227" top="0.78740157480314965" bottom="0.78740157480314965" header="0.39370078740157483" footer="0.39370078740157483"/>
  <pageSetup paperSize="9" scale="75" firstPageNumber="5" orientation="portrait" useFirstPageNumber="1"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I123"/>
  <sheetViews>
    <sheetView zoomScaleNormal="100" workbookViewId="0">
      <pane ySplit="7" topLeftCell="A8" activePane="bottomLeft" state="frozen"/>
      <selection activeCell="D15" sqref="D15"/>
      <selection pane="bottomLeft" activeCell="D15" sqref="D15"/>
    </sheetView>
  </sheetViews>
  <sheetFormatPr defaultColWidth="18" defaultRowHeight="13"/>
  <cols>
    <col min="1" max="1" width="18.796875" style="169" customWidth="1"/>
    <col min="2" max="2" width="53.69921875" style="169" customWidth="1"/>
    <col min="3" max="4" width="18" style="157" customWidth="1"/>
    <col min="5" max="5" width="18" style="170" customWidth="1"/>
    <col min="6" max="6" width="18" style="5" customWidth="1"/>
    <col min="7" max="256" width="18" style="151"/>
    <col min="257" max="257" width="18.796875" style="151" customWidth="1"/>
    <col min="258" max="258" width="53.69921875" style="151" customWidth="1"/>
    <col min="259" max="262" width="18" style="151" customWidth="1"/>
    <col min="263" max="512" width="18" style="151"/>
    <col min="513" max="513" width="18.796875" style="151" customWidth="1"/>
    <col min="514" max="514" width="53.69921875" style="151" customWidth="1"/>
    <col min="515" max="518" width="18" style="151" customWidth="1"/>
    <col min="519" max="768" width="18" style="151"/>
    <col min="769" max="769" width="18.796875" style="151" customWidth="1"/>
    <col min="770" max="770" width="53.69921875" style="151" customWidth="1"/>
    <col min="771" max="774" width="18" style="151" customWidth="1"/>
    <col min="775" max="1024" width="18" style="151"/>
    <col min="1025" max="1025" width="18.796875" style="151" customWidth="1"/>
    <col min="1026" max="1026" width="53.69921875" style="151" customWidth="1"/>
    <col min="1027" max="1030" width="18" style="151" customWidth="1"/>
    <col min="1031" max="1280" width="18" style="151"/>
    <col min="1281" max="1281" width="18.796875" style="151" customWidth="1"/>
    <col min="1282" max="1282" width="53.69921875" style="151" customWidth="1"/>
    <col min="1283" max="1286" width="18" style="151" customWidth="1"/>
    <col min="1287" max="1536" width="18" style="151"/>
    <col min="1537" max="1537" width="18.796875" style="151" customWidth="1"/>
    <col min="1538" max="1538" width="53.69921875" style="151" customWidth="1"/>
    <col min="1539" max="1542" width="18" style="151" customWidth="1"/>
    <col min="1543" max="1792" width="18" style="151"/>
    <col min="1793" max="1793" width="18.796875" style="151" customWidth="1"/>
    <col min="1794" max="1794" width="53.69921875" style="151" customWidth="1"/>
    <col min="1795" max="1798" width="18" style="151" customWidth="1"/>
    <col min="1799" max="2048" width="18" style="151"/>
    <col min="2049" max="2049" width="18.796875" style="151" customWidth="1"/>
    <col min="2050" max="2050" width="53.69921875" style="151" customWidth="1"/>
    <col min="2051" max="2054" width="18" style="151" customWidth="1"/>
    <col min="2055" max="2304" width="18" style="151"/>
    <col min="2305" max="2305" width="18.796875" style="151" customWidth="1"/>
    <col min="2306" max="2306" width="53.69921875" style="151" customWidth="1"/>
    <col min="2307" max="2310" width="18" style="151" customWidth="1"/>
    <col min="2311" max="2560" width="18" style="151"/>
    <col min="2561" max="2561" width="18.796875" style="151" customWidth="1"/>
    <col min="2562" max="2562" width="53.69921875" style="151" customWidth="1"/>
    <col min="2563" max="2566" width="18" style="151" customWidth="1"/>
    <col min="2567" max="2816" width="18" style="151"/>
    <col min="2817" max="2817" width="18.796875" style="151" customWidth="1"/>
    <col min="2818" max="2818" width="53.69921875" style="151" customWidth="1"/>
    <col min="2819" max="2822" width="18" style="151" customWidth="1"/>
    <col min="2823" max="3072" width="18" style="151"/>
    <col min="3073" max="3073" width="18.796875" style="151" customWidth="1"/>
    <col min="3074" max="3074" width="53.69921875" style="151" customWidth="1"/>
    <col min="3075" max="3078" width="18" style="151" customWidth="1"/>
    <col min="3079" max="3328" width="18" style="151"/>
    <col min="3329" max="3329" width="18.796875" style="151" customWidth="1"/>
    <col min="3330" max="3330" width="53.69921875" style="151" customWidth="1"/>
    <col min="3331" max="3334" width="18" style="151" customWidth="1"/>
    <col min="3335" max="3584" width="18" style="151"/>
    <col min="3585" max="3585" width="18.796875" style="151" customWidth="1"/>
    <col min="3586" max="3586" width="53.69921875" style="151" customWidth="1"/>
    <col min="3587" max="3590" width="18" style="151" customWidth="1"/>
    <col min="3591" max="3840" width="18" style="151"/>
    <col min="3841" max="3841" width="18.796875" style="151" customWidth="1"/>
    <col min="3842" max="3842" width="53.69921875" style="151" customWidth="1"/>
    <col min="3843" max="3846" width="18" style="151" customWidth="1"/>
    <col min="3847" max="4096" width="18" style="151"/>
    <col min="4097" max="4097" width="18.796875" style="151" customWidth="1"/>
    <col min="4098" max="4098" width="53.69921875" style="151" customWidth="1"/>
    <col min="4099" max="4102" width="18" style="151" customWidth="1"/>
    <col min="4103" max="4352" width="18" style="151"/>
    <col min="4353" max="4353" width="18.796875" style="151" customWidth="1"/>
    <col min="4354" max="4354" width="53.69921875" style="151" customWidth="1"/>
    <col min="4355" max="4358" width="18" style="151" customWidth="1"/>
    <col min="4359" max="4608" width="18" style="151"/>
    <col min="4609" max="4609" width="18.796875" style="151" customWidth="1"/>
    <col min="4610" max="4610" width="53.69921875" style="151" customWidth="1"/>
    <col min="4611" max="4614" width="18" style="151" customWidth="1"/>
    <col min="4615" max="4864" width="18" style="151"/>
    <col min="4865" max="4865" width="18.796875" style="151" customWidth="1"/>
    <col min="4866" max="4866" width="53.69921875" style="151" customWidth="1"/>
    <col min="4867" max="4870" width="18" style="151" customWidth="1"/>
    <col min="4871" max="5120" width="18" style="151"/>
    <col min="5121" max="5121" width="18.796875" style="151" customWidth="1"/>
    <col min="5122" max="5122" width="53.69921875" style="151" customWidth="1"/>
    <col min="5123" max="5126" width="18" style="151" customWidth="1"/>
    <col min="5127" max="5376" width="18" style="151"/>
    <col min="5377" max="5377" width="18.796875" style="151" customWidth="1"/>
    <col min="5378" max="5378" width="53.69921875" style="151" customWidth="1"/>
    <col min="5379" max="5382" width="18" style="151" customWidth="1"/>
    <col min="5383" max="5632" width="18" style="151"/>
    <col min="5633" max="5633" width="18.796875" style="151" customWidth="1"/>
    <col min="5634" max="5634" width="53.69921875" style="151" customWidth="1"/>
    <col min="5635" max="5638" width="18" style="151" customWidth="1"/>
    <col min="5639" max="5888" width="18" style="151"/>
    <col min="5889" max="5889" width="18.796875" style="151" customWidth="1"/>
    <col min="5890" max="5890" width="53.69921875" style="151" customWidth="1"/>
    <col min="5891" max="5894" width="18" style="151" customWidth="1"/>
    <col min="5895" max="6144" width="18" style="151"/>
    <col min="6145" max="6145" width="18.796875" style="151" customWidth="1"/>
    <col min="6146" max="6146" width="53.69921875" style="151" customWidth="1"/>
    <col min="6147" max="6150" width="18" style="151" customWidth="1"/>
    <col min="6151" max="6400" width="18" style="151"/>
    <col min="6401" max="6401" width="18.796875" style="151" customWidth="1"/>
    <col min="6402" max="6402" width="53.69921875" style="151" customWidth="1"/>
    <col min="6403" max="6406" width="18" style="151" customWidth="1"/>
    <col min="6407" max="6656" width="18" style="151"/>
    <col min="6657" max="6657" width="18.796875" style="151" customWidth="1"/>
    <col min="6658" max="6658" width="53.69921875" style="151" customWidth="1"/>
    <col min="6659" max="6662" width="18" style="151" customWidth="1"/>
    <col min="6663" max="6912" width="18" style="151"/>
    <col min="6913" max="6913" width="18.796875" style="151" customWidth="1"/>
    <col min="6914" max="6914" width="53.69921875" style="151" customWidth="1"/>
    <col min="6915" max="6918" width="18" style="151" customWidth="1"/>
    <col min="6919" max="7168" width="18" style="151"/>
    <col min="7169" max="7169" width="18.796875" style="151" customWidth="1"/>
    <col min="7170" max="7170" width="53.69921875" style="151" customWidth="1"/>
    <col min="7171" max="7174" width="18" style="151" customWidth="1"/>
    <col min="7175" max="7424" width="18" style="151"/>
    <col min="7425" max="7425" width="18.796875" style="151" customWidth="1"/>
    <col min="7426" max="7426" width="53.69921875" style="151" customWidth="1"/>
    <col min="7427" max="7430" width="18" style="151" customWidth="1"/>
    <col min="7431" max="7680" width="18" style="151"/>
    <col min="7681" max="7681" width="18.796875" style="151" customWidth="1"/>
    <col min="7682" max="7682" width="53.69921875" style="151" customWidth="1"/>
    <col min="7683" max="7686" width="18" style="151" customWidth="1"/>
    <col min="7687" max="7936" width="18" style="151"/>
    <col min="7937" max="7937" width="18.796875" style="151" customWidth="1"/>
    <col min="7938" max="7938" width="53.69921875" style="151" customWidth="1"/>
    <col min="7939" max="7942" width="18" style="151" customWidth="1"/>
    <col min="7943" max="8192" width="18" style="151"/>
    <col min="8193" max="8193" width="18.796875" style="151" customWidth="1"/>
    <col min="8194" max="8194" width="53.69921875" style="151" customWidth="1"/>
    <col min="8195" max="8198" width="18" style="151" customWidth="1"/>
    <col min="8199" max="8448" width="18" style="151"/>
    <col min="8449" max="8449" width="18.796875" style="151" customWidth="1"/>
    <col min="8450" max="8450" width="53.69921875" style="151" customWidth="1"/>
    <col min="8451" max="8454" width="18" style="151" customWidth="1"/>
    <col min="8455" max="8704" width="18" style="151"/>
    <col min="8705" max="8705" width="18.796875" style="151" customWidth="1"/>
    <col min="8706" max="8706" width="53.69921875" style="151" customWidth="1"/>
    <col min="8707" max="8710" width="18" style="151" customWidth="1"/>
    <col min="8711" max="8960" width="18" style="151"/>
    <col min="8961" max="8961" width="18.796875" style="151" customWidth="1"/>
    <col min="8962" max="8962" width="53.69921875" style="151" customWidth="1"/>
    <col min="8963" max="8966" width="18" style="151" customWidth="1"/>
    <col min="8967" max="9216" width="18" style="151"/>
    <col min="9217" max="9217" width="18.796875" style="151" customWidth="1"/>
    <col min="9218" max="9218" width="53.69921875" style="151" customWidth="1"/>
    <col min="9219" max="9222" width="18" style="151" customWidth="1"/>
    <col min="9223" max="9472" width="18" style="151"/>
    <col min="9473" max="9473" width="18.796875" style="151" customWidth="1"/>
    <col min="9474" max="9474" width="53.69921875" style="151" customWidth="1"/>
    <col min="9475" max="9478" width="18" style="151" customWidth="1"/>
    <col min="9479" max="9728" width="18" style="151"/>
    <col min="9729" max="9729" width="18.796875" style="151" customWidth="1"/>
    <col min="9730" max="9730" width="53.69921875" style="151" customWidth="1"/>
    <col min="9731" max="9734" width="18" style="151" customWidth="1"/>
    <col min="9735" max="9984" width="18" style="151"/>
    <col min="9985" max="9985" width="18.796875" style="151" customWidth="1"/>
    <col min="9986" max="9986" width="53.69921875" style="151" customWidth="1"/>
    <col min="9987" max="9990" width="18" style="151" customWidth="1"/>
    <col min="9991" max="10240" width="18" style="151"/>
    <col min="10241" max="10241" width="18.796875" style="151" customWidth="1"/>
    <col min="10242" max="10242" width="53.69921875" style="151" customWidth="1"/>
    <col min="10243" max="10246" width="18" style="151" customWidth="1"/>
    <col min="10247" max="10496" width="18" style="151"/>
    <col min="10497" max="10497" width="18.796875" style="151" customWidth="1"/>
    <col min="10498" max="10498" width="53.69921875" style="151" customWidth="1"/>
    <col min="10499" max="10502" width="18" style="151" customWidth="1"/>
    <col min="10503" max="10752" width="18" style="151"/>
    <col min="10753" max="10753" width="18.796875" style="151" customWidth="1"/>
    <col min="10754" max="10754" width="53.69921875" style="151" customWidth="1"/>
    <col min="10755" max="10758" width="18" style="151" customWidth="1"/>
    <col min="10759" max="11008" width="18" style="151"/>
    <col min="11009" max="11009" width="18.796875" style="151" customWidth="1"/>
    <col min="11010" max="11010" width="53.69921875" style="151" customWidth="1"/>
    <col min="11011" max="11014" width="18" style="151" customWidth="1"/>
    <col min="11015" max="11264" width="18" style="151"/>
    <col min="11265" max="11265" width="18.796875" style="151" customWidth="1"/>
    <col min="11266" max="11266" width="53.69921875" style="151" customWidth="1"/>
    <col min="11267" max="11270" width="18" style="151" customWidth="1"/>
    <col min="11271" max="11520" width="18" style="151"/>
    <col min="11521" max="11521" width="18.796875" style="151" customWidth="1"/>
    <col min="11522" max="11522" width="53.69921875" style="151" customWidth="1"/>
    <col min="11523" max="11526" width="18" style="151" customWidth="1"/>
    <col min="11527" max="11776" width="18" style="151"/>
    <col min="11777" max="11777" width="18.796875" style="151" customWidth="1"/>
    <col min="11778" max="11778" width="53.69921875" style="151" customWidth="1"/>
    <col min="11779" max="11782" width="18" style="151" customWidth="1"/>
    <col min="11783" max="12032" width="18" style="151"/>
    <col min="12033" max="12033" width="18.796875" style="151" customWidth="1"/>
    <col min="12034" max="12034" width="53.69921875" style="151" customWidth="1"/>
    <col min="12035" max="12038" width="18" style="151" customWidth="1"/>
    <col min="12039" max="12288" width="18" style="151"/>
    <col min="12289" max="12289" width="18.796875" style="151" customWidth="1"/>
    <col min="12290" max="12290" width="53.69921875" style="151" customWidth="1"/>
    <col min="12291" max="12294" width="18" style="151" customWidth="1"/>
    <col min="12295" max="12544" width="18" style="151"/>
    <col min="12545" max="12545" width="18.796875" style="151" customWidth="1"/>
    <col min="12546" max="12546" width="53.69921875" style="151" customWidth="1"/>
    <col min="12547" max="12550" width="18" style="151" customWidth="1"/>
    <col min="12551" max="12800" width="18" style="151"/>
    <col min="12801" max="12801" width="18.796875" style="151" customWidth="1"/>
    <col min="12802" max="12802" width="53.69921875" style="151" customWidth="1"/>
    <col min="12803" max="12806" width="18" style="151" customWidth="1"/>
    <col min="12807" max="13056" width="18" style="151"/>
    <col min="13057" max="13057" width="18.796875" style="151" customWidth="1"/>
    <col min="13058" max="13058" width="53.69921875" style="151" customWidth="1"/>
    <col min="13059" max="13062" width="18" style="151" customWidth="1"/>
    <col min="13063" max="13312" width="18" style="151"/>
    <col min="13313" max="13313" width="18.796875" style="151" customWidth="1"/>
    <col min="13314" max="13314" width="53.69921875" style="151" customWidth="1"/>
    <col min="13315" max="13318" width="18" style="151" customWidth="1"/>
    <col min="13319" max="13568" width="18" style="151"/>
    <col min="13569" max="13569" width="18.796875" style="151" customWidth="1"/>
    <col min="13570" max="13570" width="53.69921875" style="151" customWidth="1"/>
    <col min="13571" max="13574" width="18" style="151" customWidth="1"/>
    <col min="13575" max="13824" width="18" style="151"/>
    <col min="13825" max="13825" width="18.796875" style="151" customWidth="1"/>
    <col min="13826" max="13826" width="53.69921875" style="151" customWidth="1"/>
    <col min="13827" max="13830" width="18" style="151" customWidth="1"/>
    <col min="13831" max="14080" width="18" style="151"/>
    <col min="14081" max="14081" width="18.796875" style="151" customWidth="1"/>
    <col min="14082" max="14082" width="53.69921875" style="151" customWidth="1"/>
    <col min="14083" max="14086" width="18" style="151" customWidth="1"/>
    <col min="14087" max="14336" width="18" style="151"/>
    <col min="14337" max="14337" width="18.796875" style="151" customWidth="1"/>
    <col min="14338" max="14338" width="53.69921875" style="151" customWidth="1"/>
    <col min="14339" max="14342" width="18" style="151" customWidth="1"/>
    <col min="14343" max="14592" width="18" style="151"/>
    <col min="14593" max="14593" width="18.796875" style="151" customWidth="1"/>
    <col min="14594" max="14594" width="53.69921875" style="151" customWidth="1"/>
    <col min="14595" max="14598" width="18" style="151" customWidth="1"/>
    <col min="14599" max="14848" width="18" style="151"/>
    <col min="14849" max="14849" width="18.796875" style="151" customWidth="1"/>
    <col min="14850" max="14850" width="53.69921875" style="151" customWidth="1"/>
    <col min="14851" max="14854" width="18" style="151" customWidth="1"/>
    <col min="14855" max="15104" width="18" style="151"/>
    <col min="15105" max="15105" width="18.796875" style="151" customWidth="1"/>
    <col min="15106" max="15106" width="53.69921875" style="151" customWidth="1"/>
    <col min="15107" max="15110" width="18" style="151" customWidth="1"/>
    <col min="15111" max="15360" width="18" style="151"/>
    <col min="15361" max="15361" width="18.796875" style="151" customWidth="1"/>
    <col min="15362" max="15362" width="53.69921875" style="151" customWidth="1"/>
    <col min="15363" max="15366" width="18" style="151" customWidth="1"/>
    <col min="15367" max="15616" width="18" style="151"/>
    <col min="15617" max="15617" width="18.796875" style="151" customWidth="1"/>
    <col min="15618" max="15618" width="53.69921875" style="151" customWidth="1"/>
    <col min="15619" max="15622" width="18" style="151" customWidth="1"/>
    <col min="15623" max="15872" width="18" style="151"/>
    <col min="15873" max="15873" width="18.796875" style="151" customWidth="1"/>
    <col min="15874" max="15874" width="53.69921875" style="151" customWidth="1"/>
    <col min="15875" max="15878" width="18" style="151" customWidth="1"/>
    <col min="15879" max="16128" width="18" style="151"/>
    <col min="16129" max="16129" width="18.796875" style="151" customWidth="1"/>
    <col min="16130" max="16130" width="53.69921875" style="151" customWidth="1"/>
    <col min="16131" max="16134" width="18" style="151" customWidth="1"/>
    <col min="16135" max="16384" width="18" style="151"/>
  </cols>
  <sheetData>
    <row r="1" spans="1:6" ht="12.75" customHeight="1">
      <c r="A1" s="49"/>
      <c r="B1" s="149"/>
      <c r="C1" s="149"/>
      <c r="D1" s="149"/>
      <c r="E1" s="149"/>
      <c r="F1" s="150" t="s">
        <v>34</v>
      </c>
    </row>
    <row r="2" spans="1:6" ht="12.75" customHeight="1">
      <c r="A2" s="152"/>
      <c r="B2" s="153"/>
      <c r="C2" s="153"/>
      <c r="D2" s="153"/>
      <c r="E2" s="153"/>
      <c r="F2" s="154" t="s">
        <v>220</v>
      </c>
    </row>
    <row r="3" spans="1:6" ht="15">
      <c r="A3" s="362" t="s">
        <v>20</v>
      </c>
      <c r="B3" s="362"/>
      <c r="C3" s="362"/>
      <c r="D3" s="362"/>
      <c r="E3" s="362"/>
      <c r="F3" s="362"/>
    </row>
    <row r="4" spans="1:6" ht="15.5">
      <c r="A4" s="363" t="s">
        <v>156</v>
      </c>
      <c r="B4" s="363"/>
      <c r="C4" s="363"/>
      <c r="D4" s="363"/>
      <c r="E4" s="363"/>
      <c r="F4" s="363"/>
    </row>
    <row r="5" spans="1:6">
      <c r="A5" s="155"/>
      <c r="B5" s="156"/>
      <c r="E5" s="158"/>
      <c r="F5" s="159" t="s">
        <v>56</v>
      </c>
    </row>
    <row r="6" spans="1:6" ht="60" customHeight="1">
      <c r="A6" s="160" t="s">
        <v>157</v>
      </c>
      <c r="B6" s="161" t="s">
        <v>158</v>
      </c>
      <c r="C6" s="328" t="s">
        <v>58</v>
      </c>
      <c r="D6" s="329" t="s">
        <v>59</v>
      </c>
      <c r="E6" s="330" t="s">
        <v>60</v>
      </c>
      <c r="F6" s="329" t="s">
        <v>61</v>
      </c>
    </row>
    <row r="7" spans="1:6">
      <c r="A7" s="331">
        <v>1</v>
      </c>
      <c r="B7" s="332">
        <v>2</v>
      </c>
      <c r="C7" s="333">
        <v>3</v>
      </c>
      <c r="D7" s="333">
        <v>4</v>
      </c>
      <c r="E7" s="334">
        <v>5</v>
      </c>
      <c r="F7" s="333">
        <v>6</v>
      </c>
    </row>
    <row r="8" spans="1:6" s="162" customFormat="1">
      <c r="A8" s="172"/>
      <c r="B8" s="172" t="s">
        <v>221</v>
      </c>
      <c r="C8" s="167">
        <v>10199724267</v>
      </c>
      <c r="D8" s="167">
        <v>10003408825</v>
      </c>
      <c r="E8" s="173">
        <v>98.075286773828239</v>
      </c>
      <c r="F8" s="174">
        <v>877363225</v>
      </c>
    </row>
    <row r="9" spans="1:6">
      <c r="A9" s="175" t="s">
        <v>222</v>
      </c>
      <c r="B9" s="175" t="s">
        <v>223</v>
      </c>
      <c r="C9" s="166">
        <v>12568208507</v>
      </c>
      <c r="D9" s="166">
        <v>11246823761</v>
      </c>
      <c r="E9" s="176">
        <v>89.486291978176197</v>
      </c>
      <c r="F9" s="177">
        <v>-288110255</v>
      </c>
    </row>
    <row r="10" spans="1:6">
      <c r="A10" s="178" t="s">
        <v>192</v>
      </c>
      <c r="B10" s="175" t="s">
        <v>224</v>
      </c>
      <c r="C10" s="163" t="s">
        <v>225</v>
      </c>
      <c r="D10" s="163">
        <v>30443</v>
      </c>
      <c r="E10" s="179" t="s">
        <v>225</v>
      </c>
      <c r="F10" s="177">
        <v>30443</v>
      </c>
    </row>
    <row r="11" spans="1:6" ht="26">
      <c r="A11" s="178" t="s">
        <v>226</v>
      </c>
      <c r="B11" s="175" t="s">
        <v>227</v>
      </c>
      <c r="C11" s="166">
        <v>167610646</v>
      </c>
      <c r="D11" s="166">
        <v>178250000</v>
      </c>
      <c r="E11" s="176">
        <v>106.3476601182</v>
      </c>
      <c r="F11" s="177">
        <v>11848075</v>
      </c>
    </row>
    <row r="12" spans="1:6">
      <c r="A12" s="178" t="s">
        <v>228</v>
      </c>
      <c r="B12" s="175" t="s">
        <v>229</v>
      </c>
      <c r="C12" s="166">
        <v>245270298</v>
      </c>
      <c r="D12" s="166">
        <v>229152773</v>
      </c>
      <c r="E12" s="176">
        <v>93.428656228892393</v>
      </c>
      <c r="F12" s="177">
        <v>10664670</v>
      </c>
    </row>
    <row r="13" spans="1:6">
      <c r="A13" s="178" t="s">
        <v>230</v>
      </c>
      <c r="B13" s="175" t="s">
        <v>231</v>
      </c>
      <c r="C13" s="166">
        <v>5649639</v>
      </c>
      <c r="D13" s="166">
        <v>4721962</v>
      </c>
      <c r="E13" s="176">
        <v>83.579886962689102</v>
      </c>
      <c r="F13" s="177">
        <v>755377</v>
      </c>
    </row>
    <row r="14" spans="1:6">
      <c r="A14" s="180" t="s">
        <v>232</v>
      </c>
      <c r="B14" s="175" t="s">
        <v>233</v>
      </c>
      <c r="C14" s="166">
        <v>107920</v>
      </c>
      <c r="D14" s="166">
        <v>82938</v>
      </c>
      <c r="E14" s="176">
        <v>76.851519644180897</v>
      </c>
      <c r="F14" s="177">
        <v>508</v>
      </c>
    </row>
    <row r="15" spans="1:6" ht="26">
      <c r="A15" s="181" t="s">
        <v>234</v>
      </c>
      <c r="B15" s="175" t="s">
        <v>235</v>
      </c>
      <c r="C15" s="163" t="s">
        <v>225</v>
      </c>
      <c r="D15" s="163">
        <v>0</v>
      </c>
      <c r="E15" s="179" t="s">
        <v>225</v>
      </c>
      <c r="F15" s="177">
        <v>-296</v>
      </c>
    </row>
    <row r="16" spans="1:6" ht="26">
      <c r="A16" s="181" t="s">
        <v>236</v>
      </c>
      <c r="B16" s="175" t="s">
        <v>237</v>
      </c>
      <c r="C16" s="166">
        <v>107920</v>
      </c>
      <c r="D16" s="166">
        <v>82938</v>
      </c>
      <c r="E16" s="176">
        <v>76.851519644180897</v>
      </c>
      <c r="F16" s="177">
        <v>804</v>
      </c>
    </row>
    <row r="17" spans="1:9">
      <c r="A17" s="180" t="s">
        <v>238</v>
      </c>
      <c r="B17" s="175" t="s">
        <v>239</v>
      </c>
      <c r="C17" s="166">
        <v>494159</v>
      </c>
      <c r="D17" s="166">
        <v>275514</v>
      </c>
      <c r="E17" s="176">
        <v>55.754103436343399</v>
      </c>
      <c r="F17" s="177">
        <v>56521</v>
      </c>
    </row>
    <row r="18" spans="1:9">
      <c r="A18" s="181" t="s">
        <v>240</v>
      </c>
      <c r="B18" s="175" t="s">
        <v>241</v>
      </c>
      <c r="C18" s="166">
        <v>494159</v>
      </c>
      <c r="D18" s="166">
        <v>275514</v>
      </c>
      <c r="E18" s="176">
        <v>55.754103436343399</v>
      </c>
      <c r="F18" s="177">
        <v>56521</v>
      </c>
    </row>
    <row r="19" spans="1:9" ht="26">
      <c r="A19" s="182" t="s">
        <v>242</v>
      </c>
      <c r="B19" s="175" t="s">
        <v>243</v>
      </c>
      <c r="C19" s="166">
        <v>161623</v>
      </c>
      <c r="D19" s="166">
        <v>142837</v>
      </c>
      <c r="E19" s="176">
        <v>88.376883240627905</v>
      </c>
      <c r="F19" s="177">
        <v>14236</v>
      </c>
    </row>
    <row r="20" spans="1:9" ht="39">
      <c r="A20" s="182" t="s">
        <v>244</v>
      </c>
      <c r="B20" s="175" t="s">
        <v>245</v>
      </c>
      <c r="C20" s="163" t="s">
        <v>225</v>
      </c>
      <c r="D20" s="163">
        <v>867</v>
      </c>
      <c r="E20" s="179" t="s">
        <v>225</v>
      </c>
      <c r="F20" s="177">
        <v>866.96</v>
      </c>
    </row>
    <row r="21" spans="1:9" ht="52">
      <c r="A21" s="182" t="s">
        <v>246</v>
      </c>
      <c r="B21" s="175" t="s">
        <v>247</v>
      </c>
      <c r="C21" s="166">
        <v>332536</v>
      </c>
      <c r="D21" s="166">
        <v>131810</v>
      </c>
      <c r="E21" s="176">
        <v>39.637690355330001</v>
      </c>
      <c r="F21" s="177">
        <v>41418</v>
      </c>
    </row>
    <row r="22" spans="1:9" ht="26">
      <c r="A22" s="180" t="s">
        <v>248</v>
      </c>
      <c r="B22" s="175" t="s">
        <v>249</v>
      </c>
      <c r="C22" s="166">
        <v>5047560</v>
      </c>
      <c r="D22" s="166">
        <v>4363510</v>
      </c>
      <c r="E22" s="176">
        <v>86.4479037396286</v>
      </c>
      <c r="F22" s="177">
        <v>698348</v>
      </c>
    </row>
    <row r="23" spans="1:9" ht="39">
      <c r="A23" s="181" t="s">
        <v>250</v>
      </c>
      <c r="B23" s="175" t="s">
        <v>251</v>
      </c>
      <c r="C23" s="166">
        <v>5047560</v>
      </c>
      <c r="D23" s="166">
        <v>4363510</v>
      </c>
      <c r="E23" s="176">
        <v>86.4479037396286</v>
      </c>
      <c r="F23" s="177">
        <v>698348</v>
      </c>
    </row>
    <row r="24" spans="1:9" ht="52">
      <c r="A24" s="182" t="s">
        <v>252</v>
      </c>
      <c r="B24" s="175" t="s">
        <v>253</v>
      </c>
      <c r="C24" s="166">
        <v>338489</v>
      </c>
      <c r="D24" s="166">
        <v>319199</v>
      </c>
      <c r="E24" s="176">
        <v>94.301023076082203</v>
      </c>
      <c r="F24" s="177">
        <v>67155</v>
      </c>
    </row>
    <row r="25" spans="1:9" ht="52">
      <c r="A25" s="182" t="s">
        <v>254</v>
      </c>
      <c r="B25" s="175" t="s">
        <v>255</v>
      </c>
      <c r="C25" s="166">
        <v>537522</v>
      </c>
      <c r="D25" s="166">
        <v>537522</v>
      </c>
      <c r="E25" s="176">
        <v>100</v>
      </c>
      <c r="F25" s="177">
        <v>189664</v>
      </c>
    </row>
    <row r="26" spans="1:9" ht="78">
      <c r="A26" s="182" t="s">
        <v>256</v>
      </c>
      <c r="B26" s="175" t="s">
        <v>257</v>
      </c>
      <c r="C26" s="166">
        <v>3799437</v>
      </c>
      <c r="D26" s="166">
        <v>3335194</v>
      </c>
      <c r="E26" s="176">
        <v>87.781278647336407</v>
      </c>
      <c r="F26" s="177">
        <v>433304</v>
      </c>
    </row>
    <row r="27" spans="1:9" ht="78">
      <c r="A27" s="182" t="s">
        <v>258</v>
      </c>
      <c r="B27" s="175" t="s">
        <v>259</v>
      </c>
      <c r="C27" s="166">
        <v>372112</v>
      </c>
      <c r="D27" s="166">
        <v>171595</v>
      </c>
      <c r="E27" s="176">
        <v>46.113761448166102</v>
      </c>
      <c r="F27" s="177">
        <v>8225</v>
      </c>
    </row>
    <row r="28" spans="1:9">
      <c r="A28" s="178" t="s">
        <v>260</v>
      </c>
      <c r="B28" s="175" t="s">
        <v>261</v>
      </c>
      <c r="C28" s="166">
        <v>12149677924</v>
      </c>
      <c r="D28" s="166">
        <v>10834668583</v>
      </c>
      <c r="E28" s="176">
        <v>89.176591180064264</v>
      </c>
      <c r="F28" s="177">
        <v>-311408820</v>
      </c>
    </row>
    <row r="29" spans="1:9" ht="15.5">
      <c r="A29" s="180" t="s">
        <v>262</v>
      </c>
      <c r="B29" s="175" t="s">
        <v>263</v>
      </c>
      <c r="C29" s="166">
        <v>12149677924</v>
      </c>
      <c r="D29" s="166">
        <v>10834668583</v>
      </c>
      <c r="E29" s="176">
        <v>89.176590941374798</v>
      </c>
      <c r="F29" s="177">
        <v>-307225613</v>
      </c>
      <c r="G29" s="21"/>
      <c r="H29" s="21"/>
    </row>
    <row r="30" spans="1:9" ht="28.5">
      <c r="A30" s="180" t="s">
        <v>264</v>
      </c>
      <c r="B30" s="175" t="s">
        <v>265</v>
      </c>
      <c r="C30" s="163" t="s">
        <v>225</v>
      </c>
      <c r="D30" s="166">
        <v>0</v>
      </c>
      <c r="E30" s="179" t="s">
        <v>225</v>
      </c>
      <c r="F30" s="177">
        <v>-4183207</v>
      </c>
      <c r="G30" s="21"/>
      <c r="H30" s="164"/>
      <c r="I30" s="165"/>
    </row>
    <row r="31" spans="1:9" s="162" customFormat="1">
      <c r="A31" s="172"/>
      <c r="B31" s="172" t="s">
        <v>266</v>
      </c>
      <c r="C31" s="167">
        <v>12512789617</v>
      </c>
      <c r="D31" s="167">
        <v>11086028167</v>
      </c>
      <c r="E31" s="173">
        <v>88.5975750167526</v>
      </c>
      <c r="F31" s="174">
        <v>1514563404</v>
      </c>
    </row>
    <row r="32" spans="1:9">
      <c r="A32" s="178" t="s">
        <v>168</v>
      </c>
      <c r="B32" s="175" t="s">
        <v>169</v>
      </c>
      <c r="C32" s="166">
        <v>11104809239</v>
      </c>
      <c r="D32" s="166">
        <v>9915549626</v>
      </c>
      <c r="E32" s="176">
        <v>89.290589443055595</v>
      </c>
      <c r="F32" s="177">
        <v>1312113484</v>
      </c>
    </row>
    <row r="33" spans="1:6">
      <c r="A33" s="180" t="s">
        <v>170</v>
      </c>
      <c r="B33" s="175" t="s">
        <v>171</v>
      </c>
      <c r="C33" s="166">
        <v>3123415276</v>
      </c>
      <c r="D33" s="166">
        <v>3009578636</v>
      </c>
      <c r="E33" s="176">
        <v>96.3553792790632</v>
      </c>
      <c r="F33" s="177">
        <v>477277660</v>
      </c>
    </row>
    <row r="34" spans="1:6">
      <c r="A34" s="181" t="s">
        <v>172</v>
      </c>
      <c r="B34" s="175" t="s">
        <v>173</v>
      </c>
      <c r="C34" s="166">
        <v>1852088073</v>
      </c>
      <c r="D34" s="166">
        <v>1818408122</v>
      </c>
      <c r="E34" s="176">
        <v>98.181514597983195</v>
      </c>
      <c r="F34" s="177">
        <v>228584787</v>
      </c>
    </row>
    <row r="35" spans="1:6">
      <c r="A35" s="182" t="s">
        <v>174</v>
      </c>
      <c r="B35" s="175" t="s">
        <v>175</v>
      </c>
      <c r="C35" s="163" t="s">
        <v>225</v>
      </c>
      <c r="D35" s="166">
        <v>1283209018</v>
      </c>
      <c r="E35" s="179" t="s">
        <v>225</v>
      </c>
      <c r="F35" s="177">
        <v>167313375</v>
      </c>
    </row>
    <row r="36" spans="1:6" ht="26">
      <c r="A36" s="182" t="s">
        <v>176</v>
      </c>
      <c r="B36" s="175" t="s">
        <v>177</v>
      </c>
      <c r="C36" s="163" t="s">
        <v>225</v>
      </c>
      <c r="D36" s="166">
        <v>535199104</v>
      </c>
      <c r="E36" s="179" t="s">
        <v>225</v>
      </c>
      <c r="F36" s="177">
        <v>61271412</v>
      </c>
    </row>
    <row r="37" spans="1:6">
      <c r="A37" s="181" t="s">
        <v>178</v>
      </c>
      <c r="B37" s="175" t="s">
        <v>179</v>
      </c>
      <c r="C37" s="166">
        <v>1271327203</v>
      </c>
      <c r="D37" s="166">
        <v>1191170514</v>
      </c>
      <c r="E37" s="176">
        <v>93.695038624136203</v>
      </c>
      <c r="F37" s="177">
        <v>248692873</v>
      </c>
    </row>
    <row r="38" spans="1:6">
      <c r="A38" s="182" t="s">
        <v>180</v>
      </c>
      <c r="B38" s="175" t="s">
        <v>181</v>
      </c>
      <c r="C38" s="163" t="s">
        <v>225</v>
      </c>
      <c r="D38" s="166">
        <v>26793788</v>
      </c>
      <c r="E38" s="179" t="s">
        <v>225</v>
      </c>
      <c r="F38" s="177">
        <v>1722298</v>
      </c>
    </row>
    <row r="39" spans="1:6">
      <c r="A39" s="182" t="s">
        <v>182</v>
      </c>
      <c r="B39" s="175" t="s">
        <v>183</v>
      </c>
      <c r="C39" s="163" t="s">
        <v>225</v>
      </c>
      <c r="D39" s="166">
        <v>693910529</v>
      </c>
      <c r="E39" s="179" t="s">
        <v>225</v>
      </c>
      <c r="F39" s="177">
        <v>101371877</v>
      </c>
    </row>
    <row r="40" spans="1:6" ht="26">
      <c r="A40" s="182" t="s">
        <v>184</v>
      </c>
      <c r="B40" s="175" t="s">
        <v>185</v>
      </c>
      <c r="C40" s="163" t="s">
        <v>225</v>
      </c>
      <c r="D40" s="166">
        <v>463670466</v>
      </c>
      <c r="E40" s="179" t="s">
        <v>225</v>
      </c>
      <c r="F40" s="177">
        <v>144729940</v>
      </c>
    </row>
    <row r="41" spans="1:6">
      <c r="A41" s="182" t="s">
        <v>267</v>
      </c>
      <c r="B41" s="175" t="s">
        <v>268</v>
      </c>
      <c r="C41" s="163" t="s">
        <v>225</v>
      </c>
      <c r="D41" s="166">
        <v>50333</v>
      </c>
      <c r="E41" s="179" t="s">
        <v>225</v>
      </c>
      <c r="F41" s="177">
        <v>21409</v>
      </c>
    </row>
    <row r="42" spans="1:6">
      <c r="A42" s="182" t="s">
        <v>269</v>
      </c>
      <c r="B42" s="175" t="s">
        <v>270</v>
      </c>
      <c r="C42" s="163" t="s">
        <v>225</v>
      </c>
      <c r="D42" s="166">
        <v>6745398</v>
      </c>
      <c r="E42" s="179" t="s">
        <v>225</v>
      </c>
      <c r="F42" s="177">
        <v>847349</v>
      </c>
    </row>
    <row r="43" spans="1:6">
      <c r="A43" s="180" t="s">
        <v>271</v>
      </c>
      <c r="B43" s="175" t="s">
        <v>272</v>
      </c>
      <c r="C43" s="166">
        <v>361356411</v>
      </c>
      <c r="D43" s="166">
        <v>348470173</v>
      </c>
      <c r="E43" s="176">
        <v>96.433925792449799</v>
      </c>
      <c r="F43" s="177">
        <v>8322926</v>
      </c>
    </row>
    <row r="44" spans="1:6" ht="26">
      <c r="A44" s="181" t="s">
        <v>273</v>
      </c>
      <c r="B44" s="175" t="s">
        <v>274</v>
      </c>
      <c r="C44" s="163" t="s">
        <v>225</v>
      </c>
      <c r="D44" s="166">
        <v>322354843</v>
      </c>
      <c r="E44" s="179" t="s">
        <v>225</v>
      </c>
      <c r="F44" s="177">
        <v>7612688</v>
      </c>
    </row>
    <row r="45" spans="1:6">
      <c r="A45" s="181" t="s">
        <v>275</v>
      </c>
      <c r="B45" s="175" t="s">
        <v>276</v>
      </c>
      <c r="C45" s="163" t="s">
        <v>225</v>
      </c>
      <c r="D45" s="166">
        <v>12218061</v>
      </c>
      <c r="E45" s="179" t="s">
        <v>225</v>
      </c>
      <c r="F45" s="177">
        <v>670757</v>
      </c>
    </row>
    <row r="46" spans="1:6">
      <c r="A46" s="181" t="s">
        <v>277</v>
      </c>
      <c r="B46" s="175" t="s">
        <v>278</v>
      </c>
      <c r="C46" s="163" t="s">
        <v>225</v>
      </c>
      <c r="D46" s="166">
        <v>13897269</v>
      </c>
      <c r="E46" s="179" t="s">
        <v>225</v>
      </c>
      <c r="F46" s="177">
        <v>39481</v>
      </c>
    </row>
    <row r="47" spans="1:6">
      <c r="A47" s="180" t="s">
        <v>186</v>
      </c>
      <c r="B47" s="175" t="s">
        <v>187</v>
      </c>
      <c r="C47" s="166">
        <v>5410241231</v>
      </c>
      <c r="D47" s="166">
        <v>4448043819</v>
      </c>
      <c r="E47" s="176">
        <v>82.215258605906001</v>
      </c>
      <c r="F47" s="177">
        <v>637036258</v>
      </c>
    </row>
    <row r="48" spans="1:6">
      <c r="A48" s="181" t="s">
        <v>188</v>
      </c>
      <c r="B48" s="175" t="s">
        <v>189</v>
      </c>
      <c r="C48" s="166">
        <v>4717951362</v>
      </c>
      <c r="D48" s="166">
        <v>3772583594</v>
      </c>
      <c r="E48" s="176">
        <v>79.962324842423797</v>
      </c>
      <c r="F48" s="177">
        <v>584034140</v>
      </c>
    </row>
    <row r="49" spans="1:6">
      <c r="A49" s="182" t="s">
        <v>279</v>
      </c>
      <c r="B49" s="175" t="s">
        <v>280</v>
      </c>
      <c r="C49" s="163" t="s">
        <v>225</v>
      </c>
      <c r="D49" s="166">
        <v>43484486</v>
      </c>
      <c r="E49" s="179" t="s">
        <v>225</v>
      </c>
      <c r="F49" s="177">
        <v>4483119</v>
      </c>
    </row>
    <row r="50" spans="1:6" ht="26">
      <c r="A50" s="182" t="s">
        <v>281</v>
      </c>
      <c r="B50" s="175" t="s">
        <v>282</v>
      </c>
      <c r="C50" s="163" t="s">
        <v>225</v>
      </c>
      <c r="D50" s="166">
        <v>3637724316</v>
      </c>
      <c r="E50" s="179" t="s">
        <v>225</v>
      </c>
      <c r="F50" s="177">
        <v>566209764</v>
      </c>
    </row>
    <row r="51" spans="1:6" ht="26">
      <c r="A51" s="182" t="s">
        <v>283</v>
      </c>
      <c r="B51" s="175" t="s">
        <v>284</v>
      </c>
      <c r="C51" s="163" t="s">
        <v>225</v>
      </c>
      <c r="D51" s="166">
        <v>91374792</v>
      </c>
      <c r="E51" s="179" t="s">
        <v>225</v>
      </c>
      <c r="F51" s="177">
        <v>13341257</v>
      </c>
    </row>
    <row r="52" spans="1:6">
      <c r="A52" s="181" t="s">
        <v>190</v>
      </c>
      <c r="B52" s="175" t="s">
        <v>191</v>
      </c>
      <c r="C52" s="166">
        <v>692289869</v>
      </c>
      <c r="D52" s="166">
        <v>675460225</v>
      </c>
      <c r="E52" s="176">
        <v>97.5689888768255</v>
      </c>
      <c r="F52" s="177">
        <v>53002118</v>
      </c>
    </row>
    <row r="53" spans="1:6">
      <c r="A53" s="182" t="s">
        <v>285</v>
      </c>
      <c r="B53" s="175" t="s">
        <v>286</v>
      </c>
      <c r="C53" s="163" t="s">
        <v>225</v>
      </c>
      <c r="D53" s="166">
        <v>674870355</v>
      </c>
      <c r="E53" s="179" t="s">
        <v>225</v>
      </c>
      <c r="F53" s="177">
        <v>52864240</v>
      </c>
    </row>
    <row r="54" spans="1:6">
      <c r="A54" s="183" t="s">
        <v>287</v>
      </c>
      <c r="B54" s="175" t="s">
        <v>288</v>
      </c>
      <c r="C54" s="163" t="s">
        <v>225</v>
      </c>
      <c r="D54" s="166">
        <v>115554231</v>
      </c>
      <c r="E54" s="179" t="s">
        <v>225</v>
      </c>
      <c r="F54" s="177">
        <v>10878766</v>
      </c>
    </row>
    <row r="55" spans="1:6" ht="26">
      <c r="A55" s="182" t="s">
        <v>289</v>
      </c>
      <c r="B55" s="175" t="s">
        <v>290</v>
      </c>
      <c r="C55" s="163" t="s">
        <v>225</v>
      </c>
      <c r="D55" s="166">
        <v>154546</v>
      </c>
      <c r="E55" s="179" t="s">
        <v>225</v>
      </c>
      <c r="F55" s="177">
        <v>62116</v>
      </c>
    </row>
    <row r="56" spans="1:6" ht="39">
      <c r="A56" s="182" t="s">
        <v>291</v>
      </c>
      <c r="B56" s="175" t="s">
        <v>292</v>
      </c>
      <c r="C56" s="163" t="s">
        <v>225</v>
      </c>
      <c r="D56" s="166">
        <v>435324</v>
      </c>
      <c r="E56" s="179" t="s">
        <v>225</v>
      </c>
      <c r="F56" s="177">
        <v>75762</v>
      </c>
    </row>
    <row r="57" spans="1:6" ht="26">
      <c r="A57" s="180" t="s">
        <v>293</v>
      </c>
      <c r="B57" s="175" t="s">
        <v>294</v>
      </c>
      <c r="C57" s="166">
        <v>520097974</v>
      </c>
      <c r="D57" s="166">
        <v>445034491</v>
      </c>
      <c r="E57" s="176">
        <v>85.567434121556502</v>
      </c>
      <c r="F57" s="177">
        <v>43349349</v>
      </c>
    </row>
    <row r="58" spans="1:6">
      <c r="A58" s="181" t="s">
        <v>295</v>
      </c>
      <c r="B58" s="175" t="s">
        <v>296</v>
      </c>
      <c r="C58" s="166">
        <v>426088277</v>
      </c>
      <c r="D58" s="166">
        <v>360881447</v>
      </c>
      <c r="E58" s="176">
        <v>84.696403665665699</v>
      </c>
      <c r="F58" s="177">
        <v>19507986</v>
      </c>
    </row>
    <row r="59" spans="1:6">
      <c r="A59" s="181" t="s">
        <v>297</v>
      </c>
      <c r="B59" s="175" t="s">
        <v>298</v>
      </c>
      <c r="C59" s="166">
        <v>94009697</v>
      </c>
      <c r="D59" s="166">
        <v>84153044</v>
      </c>
      <c r="E59" s="176">
        <v>89.515280758749796</v>
      </c>
      <c r="F59" s="177">
        <v>23841363</v>
      </c>
    </row>
    <row r="60" spans="1:6" ht="26">
      <c r="A60" s="180" t="s">
        <v>299</v>
      </c>
      <c r="B60" s="175" t="s">
        <v>300</v>
      </c>
      <c r="C60" s="166">
        <v>1689698347</v>
      </c>
      <c r="D60" s="166">
        <v>1664422507</v>
      </c>
      <c r="E60" s="176">
        <v>98.504121138848504</v>
      </c>
      <c r="F60" s="177">
        <v>146127291</v>
      </c>
    </row>
    <row r="61" spans="1:6">
      <c r="A61" s="181" t="s">
        <v>301</v>
      </c>
      <c r="B61" s="175" t="s">
        <v>302</v>
      </c>
      <c r="C61" s="166">
        <v>291099325</v>
      </c>
      <c r="D61" s="166">
        <v>286232086</v>
      </c>
      <c r="E61" s="176">
        <v>98.327979908575898</v>
      </c>
      <c r="F61" s="177">
        <v>20066742</v>
      </c>
    </row>
    <row r="62" spans="1:6" ht="26">
      <c r="A62" s="182" t="s">
        <v>303</v>
      </c>
      <c r="B62" s="175" t="s">
        <v>304</v>
      </c>
      <c r="C62" s="166">
        <v>291099325</v>
      </c>
      <c r="D62" s="166">
        <v>286232086</v>
      </c>
      <c r="E62" s="176">
        <v>98.327979908575898</v>
      </c>
      <c r="F62" s="177">
        <v>20066742</v>
      </c>
    </row>
    <row r="63" spans="1:6" ht="39">
      <c r="A63" s="181" t="s">
        <v>305</v>
      </c>
      <c r="B63" s="175" t="s">
        <v>306</v>
      </c>
      <c r="C63" s="166">
        <v>109872362</v>
      </c>
      <c r="D63" s="166">
        <v>93620469</v>
      </c>
      <c r="E63" s="176">
        <v>85.208388083984204</v>
      </c>
      <c r="F63" s="177">
        <v>10087598</v>
      </c>
    </row>
    <row r="64" spans="1:6" ht="39">
      <c r="A64" s="182" t="s">
        <v>307</v>
      </c>
      <c r="B64" s="175" t="s">
        <v>308</v>
      </c>
      <c r="C64" s="166">
        <v>24343293</v>
      </c>
      <c r="D64" s="166">
        <v>18364532</v>
      </c>
      <c r="E64" s="176">
        <v>75.439801344871498</v>
      </c>
      <c r="F64" s="177">
        <v>1882586</v>
      </c>
    </row>
    <row r="65" spans="1:6" ht="65">
      <c r="A65" s="182" t="s">
        <v>309</v>
      </c>
      <c r="B65" s="175" t="s">
        <v>310</v>
      </c>
      <c r="C65" s="166">
        <v>85529069</v>
      </c>
      <c r="D65" s="166">
        <v>75255937</v>
      </c>
      <c r="E65" s="176">
        <v>87.988724313133801</v>
      </c>
      <c r="F65" s="177">
        <v>8205012</v>
      </c>
    </row>
    <row r="66" spans="1:6" ht="26">
      <c r="A66" s="181" t="s">
        <v>311</v>
      </c>
      <c r="B66" s="175" t="s">
        <v>312</v>
      </c>
      <c r="C66" s="166">
        <v>1288726660</v>
      </c>
      <c r="D66" s="166">
        <v>1284569952</v>
      </c>
      <c r="E66" s="176">
        <v>99.677456210923694</v>
      </c>
      <c r="F66" s="177">
        <v>115972951</v>
      </c>
    </row>
    <row r="67" spans="1:6" ht="26">
      <c r="A67" s="182" t="s">
        <v>313</v>
      </c>
      <c r="B67" s="175" t="s">
        <v>314</v>
      </c>
      <c r="C67" s="166">
        <v>949625735</v>
      </c>
      <c r="D67" s="166">
        <v>946940182</v>
      </c>
      <c r="E67" s="176">
        <v>99.717198787794004</v>
      </c>
      <c r="F67" s="177">
        <v>69228264</v>
      </c>
    </row>
    <row r="68" spans="1:6" ht="39">
      <c r="A68" s="182" t="s">
        <v>315</v>
      </c>
      <c r="B68" s="175" t="s">
        <v>316</v>
      </c>
      <c r="C68" s="166">
        <v>339100925</v>
      </c>
      <c r="D68" s="166">
        <v>337629770</v>
      </c>
      <c r="E68" s="176">
        <v>99.566160219114707</v>
      </c>
      <c r="F68" s="177">
        <v>46744687</v>
      </c>
    </row>
    <row r="69" spans="1:6">
      <c r="A69" s="178" t="s">
        <v>192</v>
      </c>
      <c r="B69" s="175" t="s">
        <v>193</v>
      </c>
      <c r="C69" s="166">
        <v>1407980378</v>
      </c>
      <c r="D69" s="166">
        <v>1170478541</v>
      </c>
      <c r="E69" s="176">
        <v>83.131736767712297</v>
      </c>
      <c r="F69" s="177">
        <v>202449920</v>
      </c>
    </row>
    <row r="70" spans="1:6">
      <c r="A70" s="180" t="s">
        <v>194</v>
      </c>
      <c r="B70" s="175" t="s">
        <v>195</v>
      </c>
      <c r="C70" s="166">
        <v>1257182614</v>
      </c>
      <c r="D70" s="166">
        <v>1023236642</v>
      </c>
      <c r="E70" s="176">
        <v>81.3912498848795</v>
      </c>
      <c r="F70" s="177">
        <v>180834370</v>
      </c>
    </row>
    <row r="71" spans="1:6">
      <c r="A71" s="181" t="s">
        <v>317</v>
      </c>
      <c r="B71" s="175" t="s">
        <v>318</v>
      </c>
      <c r="C71" s="163" t="s">
        <v>225</v>
      </c>
      <c r="D71" s="166">
        <v>73444625</v>
      </c>
      <c r="E71" s="179" t="s">
        <v>225</v>
      </c>
      <c r="F71" s="177">
        <v>33137634</v>
      </c>
    </row>
    <row r="72" spans="1:6">
      <c r="A72" s="181" t="s">
        <v>196</v>
      </c>
      <c r="B72" s="175" t="s">
        <v>197</v>
      </c>
      <c r="C72" s="163" t="s">
        <v>225</v>
      </c>
      <c r="D72" s="166">
        <v>949792017</v>
      </c>
      <c r="E72" s="179" t="s">
        <v>225</v>
      </c>
      <c r="F72" s="177">
        <v>147696736</v>
      </c>
    </row>
    <row r="73" spans="1:6">
      <c r="A73" s="180" t="s">
        <v>319</v>
      </c>
      <c r="B73" s="175" t="s">
        <v>320</v>
      </c>
      <c r="C73" s="166">
        <v>150797764</v>
      </c>
      <c r="D73" s="166">
        <v>147241899</v>
      </c>
      <c r="E73" s="176">
        <v>97.641964180582903</v>
      </c>
      <c r="F73" s="177">
        <v>21615550</v>
      </c>
    </row>
    <row r="74" spans="1:6">
      <c r="A74" s="181" t="s">
        <v>321</v>
      </c>
      <c r="B74" s="175" t="s">
        <v>322</v>
      </c>
      <c r="C74" s="166">
        <v>351855</v>
      </c>
      <c r="D74" s="166">
        <v>351855</v>
      </c>
      <c r="E74" s="176">
        <v>100</v>
      </c>
      <c r="F74" s="177">
        <v>104865</v>
      </c>
    </row>
    <row r="75" spans="1:6" ht="26">
      <c r="A75" s="182" t="s">
        <v>323</v>
      </c>
      <c r="B75" s="175" t="s">
        <v>324</v>
      </c>
      <c r="C75" s="166">
        <v>351855</v>
      </c>
      <c r="D75" s="166">
        <v>351855</v>
      </c>
      <c r="E75" s="176">
        <v>100</v>
      </c>
      <c r="F75" s="177">
        <v>104865</v>
      </c>
    </row>
    <row r="76" spans="1:6" ht="52">
      <c r="A76" s="181" t="s">
        <v>325</v>
      </c>
      <c r="B76" s="175" t="s">
        <v>326</v>
      </c>
      <c r="C76" s="166">
        <v>91269949</v>
      </c>
      <c r="D76" s="166">
        <v>89911503</v>
      </c>
      <c r="E76" s="176">
        <v>98.511616884983695</v>
      </c>
      <c r="F76" s="177">
        <v>20787158</v>
      </c>
    </row>
    <row r="77" spans="1:6" ht="39">
      <c r="A77" s="182" t="s">
        <v>327</v>
      </c>
      <c r="B77" s="175" t="s">
        <v>328</v>
      </c>
      <c r="C77" s="166">
        <v>84329210</v>
      </c>
      <c r="D77" s="166">
        <v>83003868</v>
      </c>
      <c r="E77" s="176">
        <v>98.428370845641695</v>
      </c>
      <c r="F77" s="177">
        <v>20506611</v>
      </c>
    </row>
    <row r="78" spans="1:6" ht="65">
      <c r="A78" s="182" t="s">
        <v>329</v>
      </c>
      <c r="B78" s="175" t="s">
        <v>330</v>
      </c>
      <c r="C78" s="166">
        <v>6940739</v>
      </c>
      <c r="D78" s="166">
        <v>6907635</v>
      </c>
      <c r="E78" s="176">
        <v>99.523047041532607</v>
      </c>
      <c r="F78" s="177">
        <v>280547</v>
      </c>
    </row>
    <row r="79" spans="1:6" ht="26">
      <c r="A79" s="181" t="s">
        <v>331</v>
      </c>
      <c r="B79" s="175" t="s">
        <v>332</v>
      </c>
      <c r="C79" s="166">
        <v>59175960</v>
      </c>
      <c r="D79" s="166">
        <v>56978541</v>
      </c>
      <c r="E79" s="176">
        <v>96.286636025845596</v>
      </c>
      <c r="F79" s="177">
        <v>723527</v>
      </c>
    </row>
    <row r="80" spans="1:6">
      <c r="A80" s="182" t="s">
        <v>333</v>
      </c>
      <c r="B80" s="175" t="s">
        <v>334</v>
      </c>
      <c r="C80" s="166">
        <v>51103590</v>
      </c>
      <c r="D80" s="166">
        <v>48967009</v>
      </c>
      <c r="E80" s="176">
        <v>95.819117482744403</v>
      </c>
      <c r="F80" s="177">
        <v>325196</v>
      </c>
    </row>
    <row r="81" spans="1:7" ht="39">
      <c r="A81" s="182" t="s">
        <v>335</v>
      </c>
      <c r="B81" s="175" t="s">
        <v>336</v>
      </c>
      <c r="C81" s="166">
        <v>8072370</v>
      </c>
      <c r="D81" s="166">
        <v>8011532</v>
      </c>
      <c r="E81" s="176">
        <v>99.246346240323504</v>
      </c>
      <c r="F81" s="177">
        <v>398331</v>
      </c>
    </row>
    <row r="82" spans="1:7" s="162" customFormat="1">
      <c r="A82" s="172"/>
      <c r="B82" s="172" t="s">
        <v>198</v>
      </c>
      <c r="C82" s="167">
        <v>-2313065350</v>
      </c>
      <c r="D82" s="167">
        <v>-1082619342</v>
      </c>
      <c r="E82" s="173">
        <v>46.805846375676303</v>
      </c>
      <c r="F82" s="174">
        <v>-637200179</v>
      </c>
    </row>
    <row r="83" spans="1:7" s="162" customFormat="1">
      <c r="A83" s="172"/>
      <c r="B83" s="172" t="s">
        <v>200</v>
      </c>
      <c r="C83" s="167">
        <v>2313065350</v>
      </c>
      <c r="D83" s="167">
        <v>1082619342</v>
      </c>
      <c r="E83" s="173">
        <v>46.805846375676303</v>
      </c>
      <c r="F83" s="174">
        <v>637200179</v>
      </c>
    </row>
    <row r="84" spans="1:7">
      <c r="A84" s="178" t="s">
        <v>201</v>
      </c>
      <c r="B84" s="175" t="s">
        <v>202</v>
      </c>
      <c r="C84" s="166">
        <v>417124668</v>
      </c>
      <c r="D84" s="166">
        <v>-79880700</v>
      </c>
      <c r="E84" s="176">
        <v>-19.14301261128</v>
      </c>
      <c r="F84" s="177">
        <v>903194</v>
      </c>
    </row>
    <row r="85" spans="1:7" ht="26">
      <c r="A85" s="184" t="s">
        <v>337</v>
      </c>
      <c r="B85" s="185" t="s">
        <v>338</v>
      </c>
      <c r="C85" s="186">
        <v>24382598</v>
      </c>
      <c r="D85" s="186">
        <v>-22543027</v>
      </c>
      <c r="E85" s="187">
        <v>-92.330539920315303</v>
      </c>
      <c r="F85" s="188">
        <v>-511594</v>
      </c>
      <c r="G85" s="168"/>
    </row>
    <row r="86" spans="1:7" ht="26">
      <c r="A86" s="180" t="s">
        <v>339</v>
      </c>
      <c r="B86" s="175" t="s">
        <v>340</v>
      </c>
      <c r="C86" s="166">
        <v>58284733</v>
      </c>
      <c r="D86" s="166">
        <v>-57936350</v>
      </c>
      <c r="E86" s="176">
        <v>-99.402223511944399</v>
      </c>
      <c r="F86" s="177">
        <v>-126265</v>
      </c>
    </row>
    <row r="87" spans="1:7" ht="26">
      <c r="A87" s="180" t="s">
        <v>341</v>
      </c>
      <c r="B87" s="175" t="s">
        <v>342</v>
      </c>
      <c r="C87" s="166">
        <v>334457337</v>
      </c>
      <c r="D87" s="166">
        <v>598677</v>
      </c>
      <c r="E87" s="176">
        <v>0.17899955652640001</v>
      </c>
      <c r="F87" s="177">
        <v>1541053</v>
      </c>
    </row>
    <row r="88" spans="1:7">
      <c r="A88" s="178" t="s">
        <v>343</v>
      </c>
      <c r="B88" s="175" t="s">
        <v>344</v>
      </c>
      <c r="C88" s="166">
        <v>-334457337</v>
      </c>
      <c r="D88" s="166">
        <v>-598507</v>
      </c>
      <c r="E88" s="176">
        <v>0.17894867709241</v>
      </c>
      <c r="F88" s="177">
        <v>-1548149</v>
      </c>
    </row>
    <row r="89" spans="1:7">
      <c r="A89" s="178" t="s">
        <v>345</v>
      </c>
      <c r="B89" s="175" t="s">
        <v>346</v>
      </c>
      <c r="C89" s="166">
        <v>2367742782</v>
      </c>
      <c r="D89" s="166">
        <v>1246589324</v>
      </c>
      <c r="E89" s="176">
        <v>52.648849096987803</v>
      </c>
      <c r="F89" s="177">
        <v>694270957</v>
      </c>
    </row>
    <row r="90" spans="1:7">
      <c r="A90" s="178" t="s">
        <v>347</v>
      </c>
      <c r="B90" s="175" t="s">
        <v>348</v>
      </c>
      <c r="C90" s="166">
        <v>-137344763</v>
      </c>
      <c r="D90" s="166">
        <v>-83490775</v>
      </c>
      <c r="E90" s="176">
        <v>60.7891945832693</v>
      </c>
      <c r="F90" s="177">
        <v>-56425823</v>
      </c>
    </row>
    <row r="91" spans="1:7" s="162" customFormat="1">
      <c r="A91" s="172"/>
      <c r="B91" s="172" t="s">
        <v>203</v>
      </c>
      <c r="C91" s="167">
        <v>12512789617</v>
      </c>
      <c r="D91" s="167">
        <v>11086028167</v>
      </c>
      <c r="E91" s="173">
        <v>88.5975750167526</v>
      </c>
      <c r="F91" s="174">
        <v>1514563404</v>
      </c>
    </row>
    <row r="92" spans="1:7">
      <c r="A92" s="175" t="s">
        <v>204</v>
      </c>
      <c r="B92" s="175" t="s">
        <v>205</v>
      </c>
      <c r="C92" s="166">
        <v>1975480970</v>
      </c>
      <c r="D92" s="166">
        <v>1767931877.25</v>
      </c>
      <c r="E92" s="176">
        <v>89.493743756488797</v>
      </c>
      <c r="F92" s="177">
        <v>202496064.97</v>
      </c>
    </row>
    <row r="93" spans="1:7">
      <c r="A93" s="175" t="s">
        <v>206</v>
      </c>
      <c r="B93" s="175" t="s">
        <v>207</v>
      </c>
      <c r="C93" s="166">
        <v>1378758392</v>
      </c>
      <c r="D93" s="166">
        <v>1360561770.9400001</v>
      </c>
      <c r="E93" s="176">
        <v>98.680216841066397</v>
      </c>
      <c r="F93" s="177">
        <v>279616343.95999998</v>
      </c>
    </row>
    <row r="94" spans="1:7">
      <c r="A94" s="175" t="s">
        <v>208</v>
      </c>
      <c r="B94" s="175" t="s">
        <v>209</v>
      </c>
      <c r="C94" s="166">
        <v>1323698096</v>
      </c>
      <c r="D94" s="166">
        <v>1251487758.3499999</v>
      </c>
      <c r="E94" s="176">
        <v>94.544803088543503</v>
      </c>
      <c r="F94" s="177">
        <v>135736128.34</v>
      </c>
    </row>
    <row r="95" spans="1:7">
      <c r="A95" s="175" t="s">
        <v>210</v>
      </c>
      <c r="B95" s="175" t="s">
        <v>211</v>
      </c>
      <c r="C95" s="166">
        <v>3091053431</v>
      </c>
      <c r="D95" s="166">
        <v>2059050101.96</v>
      </c>
      <c r="E95" s="176">
        <v>66.613216106519005</v>
      </c>
      <c r="F95" s="177">
        <v>420880635.50999999</v>
      </c>
    </row>
    <row r="96" spans="1:7">
      <c r="A96" s="175" t="s">
        <v>349</v>
      </c>
      <c r="B96" s="175" t="s">
        <v>350</v>
      </c>
      <c r="C96" s="166">
        <v>108327002</v>
      </c>
      <c r="D96" s="166">
        <v>97811767.099999994</v>
      </c>
      <c r="E96" s="176">
        <v>90.293062019753904</v>
      </c>
      <c r="F96" s="177">
        <v>15623209.01</v>
      </c>
    </row>
    <row r="97" spans="1:6">
      <c r="A97" s="175" t="s">
        <v>351</v>
      </c>
      <c r="B97" s="175" t="s">
        <v>352</v>
      </c>
      <c r="C97" s="166">
        <v>51225990</v>
      </c>
      <c r="D97" s="166">
        <v>46344432.619999997</v>
      </c>
      <c r="E97" s="176">
        <v>90.470545557050201</v>
      </c>
      <c r="F97" s="177">
        <v>12100460.9</v>
      </c>
    </row>
    <row r="98" spans="1:6">
      <c r="A98" s="175" t="s">
        <v>353</v>
      </c>
      <c r="B98" s="175" t="s">
        <v>354</v>
      </c>
      <c r="C98" s="166">
        <v>1888616686</v>
      </c>
      <c r="D98" s="166">
        <v>1873343806.8699999</v>
      </c>
      <c r="E98" s="176">
        <v>99.191319273878307</v>
      </c>
      <c r="F98" s="177">
        <v>200832928.13</v>
      </c>
    </row>
    <row r="99" spans="1:6">
      <c r="A99" s="175" t="s">
        <v>212</v>
      </c>
      <c r="B99" s="175" t="s">
        <v>213</v>
      </c>
      <c r="C99" s="166">
        <v>268773556</v>
      </c>
      <c r="D99" s="166">
        <v>262509238.38</v>
      </c>
      <c r="E99" s="176">
        <v>97.669295404939305</v>
      </c>
      <c r="F99" s="177">
        <v>27301345.870000001</v>
      </c>
    </row>
    <row r="100" spans="1:6">
      <c r="A100" s="175" t="s">
        <v>214</v>
      </c>
      <c r="B100" s="175" t="s">
        <v>215</v>
      </c>
      <c r="C100" s="166">
        <v>1264550189</v>
      </c>
      <c r="D100" s="166">
        <v>1230823217.5699999</v>
      </c>
      <c r="E100" s="176">
        <v>97.332887874013807</v>
      </c>
      <c r="F100" s="177">
        <v>118419021.73999999</v>
      </c>
    </row>
    <row r="101" spans="1:6">
      <c r="A101" s="175" t="s">
        <v>216</v>
      </c>
      <c r="B101" s="175" t="s">
        <v>217</v>
      </c>
      <c r="C101" s="166">
        <v>1162305305</v>
      </c>
      <c r="D101" s="166">
        <v>1136164196</v>
      </c>
      <c r="E101" s="176">
        <v>97.750925826669999</v>
      </c>
      <c r="F101" s="177">
        <v>101557265.66</v>
      </c>
    </row>
    <row r="102" spans="1:6">
      <c r="A102" s="175"/>
      <c r="B102" s="175"/>
      <c r="C102" s="166"/>
      <c r="D102" s="166"/>
      <c r="E102" s="176"/>
      <c r="F102" s="177"/>
    </row>
    <row r="103" spans="1:6">
      <c r="A103" s="189" t="s">
        <v>355</v>
      </c>
      <c r="B103" s="175"/>
      <c r="C103" s="166"/>
      <c r="D103" s="166"/>
      <c r="E103" s="176"/>
      <c r="F103" s="177"/>
    </row>
    <row r="104" spans="1:6" s="162" customFormat="1">
      <c r="A104" s="172" t="s">
        <v>356</v>
      </c>
      <c r="B104" s="172" t="s">
        <v>223</v>
      </c>
      <c r="C104" s="167">
        <v>118162780</v>
      </c>
      <c r="D104" s="167">
        <v>105963823.87</v>
      </c>
      <c r="E104" s="173">
        <v>89.676143257631594</v>
      </c>
      <c r="F104" s="174">
        <v>14632018.090000004</v>
      </c>
    </row>
    <row r="105" spans="1:6" ht="26">
      <c r="A105" s="178" t="s">
        <v>357</v>
      </c>
      <c r="B105" s="175" t="s">
        <v>235</v>
      </c>
      <c r="C105" s="166">
        <v>79491243</v>
      </c>
      <c r="D105" s="166">
        <v>78475338.349999994</v>
      </c>
      <c r="E105" s="176">
        <v>98.721991741907999</v>
      </c>
      <c r="F105" s="177">
        <v>5437084.849999994</v>
      </c>
    </row>
    <row r="106" spans="1:6" ht="26">
      <c r="A106" s="180" t="s">
        <v>358</v>
      </c>
      <c r="B106" s="175" t="s">
        <v>359</v>
      </c>
      <c r="C106" s="166">
        <v>74160781</v>
      </c>
      <c r="D106" s="166">
        <v>73580271.939999998</v>
      </c>
      <c r="E106" s="176">
        <v>99.217229036463394</v>
      </c>
      <c r="F106" s="177">
        <v>3865251.1499999911</v>
      </c>
    </row>
    <row r="107" spans="1:6" ht="26">
      <c r="A107" s="180" t="s">
        <v>360</v>
      </c>
      <c r="B107" s="175" t="s">
        <v>361</v>
      </c>
      <c r="C107" s="166">
        <v>3299357</v>
      </c>
      <c r="D107" s="166">
        <v>2963962.76</v>
      </c>
      <c r="E107" s="176">
        <v>89.834557460741607</v>
      </c>
      <c r="F107" s="177">
        <v>-135043.30000000028</v>
      </c>
    </row>
    <row r="108" spans="1:6" ht="26">
      <c r="A108" s="180" t="s">
        <v>362</v>
      </c>
      <c r="B108" s="175" t="s">
        <v>363</v>
      </c>
      <c r="C108" s="166">
        <v>2031105</v>
      </c>
      <c r="D108" s="166">
        <v>1931103.65</v>
      </c>
      <c r="E108" s="176">
        <v>95.076505153598703</v>
      </c>
      <c r="F108" s="177">
        <v>1706877</v>
      </c>
    </row>
    <row r="109" spans="1:6">
      <c r="A109" s="178" t="s">
        <v>364</v>
      </c>
      <c r="B109" s="175" t="s">
        <v>365</v>
      </c>
      <c r="C109" s="166">
        <v>21893234</v>
      </c>
      <c r="D109" s="166">
        <v>13454210.18</v>
      </c>
      <c r="E109" s="176">
        <v>61.453735798009603</v>
      </c>
      <c r="F109" s="177">
        <v>7755753.6099999994</v>
      </c>
    </row>
    <row r="110" spans="1:6" ht="26">
      <c r="A110" s="178" t="s">
        <v>264</v>
      </c>
      <c r="B110" s="175" t="s">
        <v>366</v>
      </c>
      <c r="C110" s="166">
        <v>16778303</v>
      </c>
      <c r="D110" s="166">
        <v>14034275.34</v>
      </c>
      <c r="E110" s="176">
        <v>83.645380227070603</v>
      </c>
      <c r="F110" s="177">
        <v>1439179.629999999</v>
      </c>
    </row>
    <row r="111" spans="1:6" s="162" customFormat="1">
      <c r="A111" s="172"/>
      <c r="B111" s="172" t="s">
        <v>367</v>
      </c>
      <c r="C111" s="167">
        <v>118162780</v>
      </c>
      <c r="D111" s="167">
        <v>105963823.87</v>
      </c>
      <c r="E111" s="173">
        <v>89.676143257631594</v>
      </c>
      <c r="F111" s="174">
        <v>14632018.090000004</v>
      </c>
    </row>
    <row r="112" spans="1:6" ht="26">
      <c r="A112" s="178" t="s">
        <v>368</v>
      </c>
      <c r="B112" s="175" t="s">
        <v>369</v>
      </c>
      <c r="C112" s="166">
        <v>79491243</v>
      </c>
      <c r="D112" s="166">
        <v>78475338.349999994</v>
      </c>
      <c r="E112" s="176">
        <v>98.721991741907999</v>
      </c>
      <c r="F112" s="177">
        <v>5437084.849999994</v>
      </c>
    </row>
    <row r="113" spans="1:6" ht="26">
      <c r="A113" s="180" t="s">
        <v>370</v>
      </c>
      <c r="B113" s="175" t="s">
        <v>371</v>
      </c>
      <c r="C113" s="166">
        <v>74160781</v>
      </c>
      <c r="D113" s="166">
        <v>73580271.939999998</v>
      </c>
      <c r="E113" s="176">
        <v>99.217229036463394</v>
      </c>
      <c r="F113" s="177">
        <v>3865251.1499999911</v>
      </c>
    </row>
    <row r="114" spans="1:6" ht="26">
      <c r="A114" s="180" t="s">
        <v>372</v>
      </c>
      <c r="B114" s="175" t="s">
        <v>373</v>
      </c>
      <c r="C114" s="166">
        <v>3299357</v>
      </c>
      <c r="D114" s="166">
        <v>2963962.76</v>
      </c>
      <c r="E114" s="176">
        <v>89.834557460741607</v>
      </c>
      <c r="F114" s="177">
        <v>-135043.30000000028</v>
      </c>
    </row>
    <row r="115" spans="1:6" ht="26">
      <c r="A115" s="180" t="s">
        <v>374</v>
      </c>
      <c r="B115" s="175" t="s">
        <v>375</v>
      </c>
      <c r="C115" s="166">
        <v>2031105</v>
      </c>
      <c r="D115" s="166">
        <v>1931103.65</v>
      </c>
      <c r="E115" s="176">
        <v>95.076505153598703</v>
      </c>
      <c r="F115" s="177">
        <v>1706877</v>
      </c>
    </row>
    <row r="116" spans="1:6">
      <c r="A116" s="178" t="s">
        <v>376</v>
      </c>
      <c r="B116" s="175" t="s">
        <v>377</v>
      </c>
      <c r="C116" s="166">
        <v>38671537</v>
      </c>
      <c r="D116" s="166">
        <v>27488485.52</v>
      </c>
      <c r="E116" s="176">
        <v>71.081957564810494</v>
      </c>
      <c r="F116" s="177">
        <v>9194933.2399999984</v>
      </c>
    </row>
    <row r="117" spans="1:6">
      <c r="A117" s="190"/>
      <c r="B117" s="190"/>
      <c r="C117" s="164"/>
      <c r="D117" s="164"/>
      <c r="E117" s="191"/>
      <c r="F117" s="192"/>
    </row>
    <row r="118" spans="1:6" ht="25.5" customHeight="1">
      <c r="A118" s="364" t="s">
        <v>378</v>
      </c>
      <c r="B118" s="364"/>
      <c r="C118" s="364"/>
      <c r="D118" s="364"/>
      <c r="E118" s="364"/>
      <c r="F118" s="364"/>
    </row>
    <row r="119" spans="1:6" ht="54.75" customHeight="1">
      <c r="A119" s="365" t="s">
        <v>379</v>
      </c>
      <c r="B119" s="365"/>
      <c r="C119" s="365"/>
      <c r="D119" s="365"/>
      <c r="E119" s="365"/>
      <c r="F119" s="365"/>
    </row>
    <row r="120" spans="1:6">
      <c r="A120" s="193" t="s">
        <v>380</v>
      </c>
      <c r="B120" s="190"/>
      <c r="C120" s="164"/>
      <c r="D120" s="164"/>
      <c r="E120" s="191"/>
      <c r="F120" s="192"/>
    </row>
    <row r="121" spans="1:6">
      <c r="A121" s="190"/>
      <c r="B121" s="190"/>
      <c r="C121" s="164"/>
      <c r="D121" s="164"/>
      <c r="E121" s="191"/>
      <c r="F121" s="192"/>
    </row>
    <row r="122" spans="1:6" ht="38.25" customHeight="1">
      <c r="A122" s="364" t="s">
        <v>381</v>
      </c>
      <c r="B122" s="364"/>
      <c r="C122" s="364"/>
      <c r="D122" s="364"/>
      <c r="E122" s="364"/>
      <c r="F122" s="364"/>
    </row>
    <row r="123" spans="1:6">
      <c r="A123" s="171" t="s">
        <v>219</v>
      </c>
    </row>
  </sheetData>
  <sheetProtection formatCells="0"/>
  <mergeCells count="5">
    <mergeCell ref="A3:F3"/>
    <mergeCell ref="A4:F4"/>
    <mergeCell ref="A118:F118"/>
    <mergeCell ref="A119:F119"/>
    <mergeCell ref="A122:F122"/>
  </mergeCells>
  <hyperlinks>
    <hyperlink ref="A123" r:id="rId1"/>
  </hyperlinks>
  <pageMargins left="1.1811023622047245" right="0.59055118110236227" top="0.78740157480314965" bottom="0.78740157480314965" header="0.39370078740157483" footer="0.39370078740157483"/>
  <pageSetup paperSize="9" scale="64" fitToHeight="0" orientation="portrait" r:id="rId2"/>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zoomScaleNormal="100" zoomScaleSheetLayoutView="100" workbookViewId="0">
      <pane ySplit="7" topLeftCell="A8" activePane="bottomLeft" state="frozen"/>
      <selection activeCell="D15" sqref="D15"/>
      <selection pane="bottomLeft" activeCell="D15" sqref="D15"/>
    </sheetView>
  </sheetViews>
  <sheetFormatPr defaultColWidth="18" defaultRowHeight="13"/>
  <cols>
    <col min="1" max="1" width="20.296875" style="24" customWidth="1"/>
    <col min="2" max="2" width="44" style="24" customWidth="1"/>
    <col min="3" max="3" width="17" style="222" customWidth="1"/>
    <col min="4" max="4" width="15" style="25" customWidth="1"/>
    <col min="5" max="5" width="8.3984375" style="26" customWidth="1"/>
    <col min="6" max="6" width="14.796875" style="25" customWidth="1"/>
    <col min="7" max="16384" width="18" style="21"/>
  </cols>
  <sheetData>
    <row r="1" spans="1:6">
      <c r="C1" s="25"/>
      <c r="D1" s="369" t="s">
        <v>34</v>
      </c>
      <c r="E1" s="369"/>
      <c r="F1" s="369"/>
    </row>
    <row r="2" spans="1:6">
      <c r="C2" s="25"/>
      <c r="D2" s="194"/>
      <c r="E2" s="25"/>
      <c r="F2" s="232" t="s">
        <v>382</v>
      </c>
    </row>
    <row r="3" spans="1:6" ht="15">
      <c r="A3" s="370" t="s">
        <v>0</v>
      </c>
      <c r="B3" s="370"/>
      <c r="C3" s="370"/>
      <c r="D3" s="370"/>
      <c r="E3" s="370"/>
      <c r="F3" s="370"/>
    </row>
    <row r="4" spans="1:6" s="342" customFormat="1" ht="13.25" customHeight="1">
      <c r="A4" s="371" t="s">
        <v>383</v>
      </c>
      <c r="B4" s="371"/>
      <c r="C4" s="371"/>
      <c r="D4" s="371"/>
      <c r="E4" s="371"/>
      <c r="F4" s="371"/>
    </row>
    <row r="5" spans="1:6">
      <c r="A5" s="195"/>
      <c r="B5" s="196"/>
      <c r="C5" s="197"/>
      <c r="D5" s="198"/>
      <c r="E5" s="199"/>
      <c r="F5" s="200" t="s">
        <v>56</v>
      </c>
    </row>
    <row r="6" spans="1:6" ht="52">
      <c r="A6" s="227" t="s">
        <v>157</v>
      </c>
      <c r="B6" s="228" t="s">
        <v>158</v>
      </c>
      <c r="C6" s="229" t="s">
        <v>58</v>
      </c>
      <c r="D6" s="230" t="s">
        <v>59</v>
      </c>
      <c r="E6" s="231" t="s">
        <v>384</v>
      </c>
      <c r="F6" s="230" t="s">
        <v>159</v>
      </c>
    </row>
    <row r="7" spans="1:6">
      <c r="A7" s="223">
        <v>1</v>
      </c>
      <c r="B7" s="224">
        <v>2</v>
      </c>
      <c r="C7" s="225">
        <v>3</v>
      </c>
      <c r="D7" s="226">
        <v>4</v>
      </c>
      <c r="E7" s="226">
        <v>5</v>
      </c>
      <c r="F7" s="226">
        <v>6</v>
      </c>
    </row>
    <row r="8" spans="1:6">
      <c r="A8" s="125"/>
      <c r="B8" s="201" t="s">
        <v>221</v>
      </c>
      <c r="C8" s="202">
        <v>4760793324</v>
      </c>
      <c r="D8" s="203">
        <v>4649024521</v>
      </c>
      <c r="E8" s="204">
        <v>97.652307180684502</v>
      </c>
      <c r="F8" s="205">
        <f>D8-[2]Novembris!D8</f>
        <v>374702537</v>
      </c>
    </row>
    <row r="9" spans="1:6">
      <c r="A9" s="127" t="s">
        <v>168</v>
      </c>
      <c r="B9" s="128" t="s">
        <v>385</v>
      </c>
      <c r="C9" s="206">
        <v>4387368150</v>
      </c>
      <c r="D9" s="207">
        <v>4244676888</v>
      </c>
      <c r="E9" s="208">
        <v>96.747679771755699</v>
      </c>
      <c r="F9" s="207">
        <f>D9-[2]Novembris!D9</f>
        <v>344494791</v>
      </c>
    </row>
    <row r="10" spans="1:6">
      <c r="A10" s="129" t="s">
        <v>186</v>
      </c>
      <c r="B10" s="128" t="s">
        <v>386</v>
      </c>
      <c r="C10" s="209">
        <v>4387368150</v>
      </c>
      <c r="D10" s="207">
        <v>4244676888</v>
      </c>
      <c r="E10" s="208">
        <v>96.747679771755699</v>
      </c>
      <c r="F10" s="207">
        <f>D10-[2]Novembris!D10</f>
        <v>344494791</v>
      </c>
    </row>
    <row r="11" spans="1:6">
      <c r="A11" s="127" t="s">
        <v>192</v>
      </c>
      <c r="B11" s="128" t="s">
        <v>224</v>
      </c>
      <c r="C11" s="209">
        <v>81868902</v>
      </c>
      <c r="D11" s="69">
        <v>117651350</v>
      </c>
      <c r="E11" s="208">
        <v>143.70700824838201</v>
      </c>
      <c r="F11" s="207">
        <f>D11-[2]Novembris!D11</f>
        <v>10015297</v>
      </c>
    </row>
    <row r="12" spans="1:6" ht="26">
      <c r="A12" s="127" t="s">
        <v>226</v>
      </c>
      <c r="B12" s="128" t="s">
        <v>227</v>
      </c>
      <c r="C12" s="209">
        <v>56125</v>
      </c>
      <c r="D12" s="69">
        <v>63375</v>
      </c>
      <c r="E12" s="208">
        <v>112.918467706013</v>
      </c>
      <c r="F12" s="207">
        <f>D12-[2]Novembris!D12</f>
        <v>20842</v>
      </c>
    </row>
    <row r="13" spans="1:6">
      <c r="A13" s="127" t="s">
        <v>230</v>
      </c>
      <c r="B13" s="128" t="s">
        <v>231</v>
      </c>
      <c r="C13" s="209">
        <v>291500147</v>
      </c>
      <c r="D13" s="209">
        <v>286632908</v>
      </c>
      <c r="E13" s="208">
        <v>98.330278914061793</v>
      </c>
      <c r="F13" s="207">
        <f>D13-[2]Novembris!D13</f>
        <v>20171607</v>
      </c>
    </row>
    <row r="14" spans="1:6">
      <c r="A14" s="129" t="s">
        <v>232</v>
      </c>
      <c r="B14" s="128" t="s">
        <v>233</v>
      </c>
      <c r="C14" s="209">
        <v>291451180</v>
      </c>
      <c r="D14" s="69">
        <v>286583941</v>
      </c>
      <c r="E14" s="208">
        <v>98.3299984580608</v>
      </c>
      <c r="F14" s="207">
        <f>D14-[2]Novembris!D14</f>
        <v>20171607</v>
      </c>
    </row>
    <row r="15" spans="1:6">
      <c r="A15" s="129" t="s">
        <v>238</v>
      </c>
      <c r="B15" s="128" t="s">
        <v>239</v>
      </c>
      <c r="C15" s="209">
        <v>48967</v>
      </c>
      <c r="D15" s="69">
        <v>48967</v>
      </c>
      <c r="E15" s="208">
        <v>99.999550717830402</v>
      </c>
      <c r="F15" s="207">
        <f>D15-[2]Novembris!D15</f>
        <v>0</v>
      </c>
    </row>
    <row r="16" spans="1:6">
      <c r="A16" s="125"/>
      <c r="B16" s="125" t="s">
        <v>266</v>
      </c>
      <c r="C16" s="202">
        <v>4352666417</v>
      </c>
      <c r="D16" s="202">
        <v>4311889562</v>
      </c>
      <c r="E16" s="204">
        <v>99.063175276406696</v>
      </c>
      <c r="F16" s="205">
        <f>D16-[2]Novembris!D16</f>
        <v>378466334</v>
      </c>
    </row>
    <row r="17" spans="1:6">
      <c r="A17" s="127" t="s">
        <v>168</v>
      </c>
      <c r="B17" s="128" t="s">
        <v>169</v>
      </c>
      <c r="C17" s="209">
        <v>4351212680</v>
      </c>
      <c r="D17" s="209">
        <v>4310435825</v>
      </c>
      <c r="E17" s="208">
        <v>99.062862283946103</v>
      </c>
      <c r="F17" s="207">
        <f>D17-[2]Novembris!D17</f>
        <v>378061186</v>
      </c>
    </row>
    <row r="18" spans="1:6">
      <c r="A18" s="129" t="s">
        <v>170</v>
      </c>
      <c r="B18" s="128" t="s">
        <v>171</v>
      </c>
      <c r="C18" s="209">
        <v>28023548</v>
      </c>
      <c r="D18" s="209">
        <v>28020768</v>
      </c>
      <c r="E18" s="208">
        <v>99.990080949064705</v>
      </c>
      <c r="F18" s="207">
        <f>D18-[2]Novembris!D18</f>
        <v>2957967</v>
      </c>
    </row>
    <row r="19" spans="1:6">
      <c r="A19" s="134" t="s">
        <v>172</v>
      </c>
      <c r="B19" s="128" t="s">
        <v>173</v>
      </c>
      <c r="C19" s="209">
        <v>20938981</v>
      </c>
      <c r="D19" s="209">
        <v>20938981</v>
      </c>
      <c r="E19" s="208">
        <v>100</v>
      </c>
      <c r="F19" s="207">
        <f>D19-[2]Novembris!D19</f>
        <v>2235430</v>
      </c>
    </row>
    <row r="20" spans="1:6">
      <c r="A20" s="234" t="s">
        <v>174</v>
      </c>
      <c r="B20" s="235" t="s">
        <v>175</v>
      </c>
      <c r="C20" s="69">
        <v>0</v>
      </c>
      <c r="D20" s="69">
        <v>15894202.33</v>
      </c>
      <c r="E20" s="92">
        <v>0</v>
      </c>
      <c r="F20" s="69">
        <v>1870024.23</v>
      </c>
    </row>
    <row r="21" spans="1:6" ht="26">
      <c r="A21" s="234" t="s">
        <v>176</v>
      </c>
      <c r="B21" s="235" t="s">
        <v>177</v>
      </c>
      <c r="C21" s="69">
        <v>0</v>
      </c>
      <c r="D21" s="69">
        <v>5044778.67</v>
      </c>
      <c r="E21" s="92">
        <v>0</v>
      </c>
      <c r="F21" s="69">
        <v>365405.71</v>
      </c>
    </row>
    <row r="22" spans="1:6">
      <c r="A22" s="134" t="s">
        <v>178</v>
      </c>
      <c r="B22" s="128" t="s">
        <v>179</v>
      </c>
      <c r="C22" s="209">
        <v>7084567</v>
      </c>
      <c r="D22" s="209">
        <v>7081787</v>
      </c>
      <c r="E22" s="208">
        <v>99.960764433450905</v>
      </c>
      <c r="F22" s="207">
        <f>D22-[2]Novembris!D22</f>
        <v>722537</v>
      </c>
    </row>
    <row r="23" spans="1:6" ht="26">
      <c r="A23" s="234" t="s">
        <v>180</v>
      </c>
      <c r="B23" s="235" t="s">
        <v>181</v>
      </c>
      <c r="C23" s="69">
        <v>0</v>
      </c>
      <c r="D23" s="69">
        <v>9783.85</v>
      </c>
      <c r="E23" s="92">
        <v>0</v>
      </c>
      <c r="F23" s="69">
        <v>-167.9</v>
      </c>
    </row>
    <row r="24" spans="1:6">
      <c r="A24" s="234" t="s">
        <v>182</v>
      </c>
      <c r="B24" s="235" t="s">
        <v>183</v>
      </c>
      <c r="C24" s="69">
        <v>0</v>
      </c>
      <c r="D24" s="69">
        <v>6862595.6100000003</v>
      </c>
      <c r="E24" s="92">
        <v>0</v>
      </c>
      <c r="F24" s="69">
        <v>711741.76</v>
      </c>
    </row>
    <row r="25" spans="1:6" ht="26">
      <c r="A25" s="234" t="s">
        <v>184</v>
      </c>
      <c r="B25" s="235" t="s">
        <v>185</v>
      </c>
      <c r="C25" s="69">
        <v>0</v>
      </c>
      <c r="D25" s="69">
        <v>208455.83</v>
      </c>
      <c r="E25" s="92">
        <v>0</v>
      </c>
      <c r="F25" s="69">
        <v>10963.36</v>
      </c>
    </row>
    <row r="26" spans="1:6" ht="26">
      <c r="A26" s="234" t="s">
        <v>269</v>
      </c>
      <c r="B26" s="235" t="s">
        <v>270</v>
      </c>
      <c r="C26" s="69">
        <v>0</v>
      </c>
      <c r="D26" s="69">
        <v>952.04</v>
      </c>
      <c r="E26" s="92">
        <v>0</v>
      </c>
      <c r="F26" s="69">
        <v>0</v>
      </c>
    </row>
    <row r="27" spans="1:6" ht="26">
      <c r="A27" s="129" t="s">
        <v>186</v>
      </c>
      <c r="B27" s="128" t="s">
        <v>187</v>
      </c>
      <c r="C27" s="209">
        <v>4320547033</v>
      </c>
      <c r="D27" s="209">
        <v>4279939356</v>
      </c>
      <c r="E27" s="208">
        <v>99.060126487228501</v>
      </c>
      <c r="F27" s="207">
        <f>D27-[2]Novembris!D27</f>
        <v>374920286</v>
      </c>
    </row>
    <row r="28" spans="1:6">
      <c r="A28" s="134" t="s">
        <v>188</v>
      </c>
      <c r="B28" s="128" t="s">
        <v>189</v>
      </c>
      <c r="C28" s="209">
        <v>5037658</v>
      </c>
      <c r="D28" s="209">
        <v>4586024</v>
      </c>
      <c r="E28" s="208">
        <v>91.034843770656906</v>
      </c>
      <c r="F28" s="207">
        <f>D28-[2]Novembris!D28</f>
        <v>70645</v>
      </c>
    </row>
    <row r="29" spans="1:6" ht="26">
      <c r="A29" s="234" t="s">
        <v>281</v>
      </c>
      <c r="B29" s="235" t="s">
        <v>282</v>
      </c>
      <c r="C29" s="69">
        <v>0</v>
      </c>
      <c r="D29" s="69">
        <v>4586024.09</v>
      </c>
      <c r="E29" s="92">
        <v>0</v>
      </c>
      <c r="F29" s="69">
        <v>70645.289999999994</v>
      </c>
    </row>
    <row r="30" spans="1:6">
      <c r="A30" s="134" t="s">
        <v>190</v>
      </c>
      <c r="B30" s="128" t="s">
        <v>191</v>
      </c>
      <c r="C30" s="209">
        <v>4315509375</v>
      </c>
      <c r="D30" s="209">
        <v>4275353332</v>
      </c>
      <c r="E30" s="208">
        <v>99.069494704550394</v>
      </c>
      <c r="F30" s="207">
        <f>D30-[2]Novembris!D30</f>
        <v>374849641</v>
      </c>
    </row>
    <row r="31" spans="1:6">
      <c r="A31" s="234" t="s">
        <v>285</v>
      </c>
      <c r="B31" s="235" t="s">
        <v>286</v>
      </c>
      <c r="C31" s="69">
        <v>0</v>
      </c>
      <c r="D31" s="69">
        <v>4275352292.52</v>
      </c>
      <c r="E31" s="92">
        <v>0</v>
      </c>
      <c r="F31" s="69">
        <v>374848600.87</v>
      </c>
    </row>
    <row r="32" spans="1:6">
      <c r="A32" s="236" t="s">
        <v>287</v>
      </c>
      <c r="B32" s="235" t="s">
        <v>288</v>
      </c>
      <c r="C32" s="69">
        <v>0</v>
      </c>
      <c r="D32" s="69">
        <v>3384516381</v>
      </c>
      <c r="E32" s="92">
        <v>0</v>
      </c>
      <c r="F32" s="69">
        <v>307152412.94</v>
      </c>
    </row>
    <row r="33" spans="1:6">
      <c r="A33" s="236" t="s">
        <v>402</v>
      </c>
      <c r="B33" s="235" t="s">
        <v>403</v>
      </c>
      <c r="C33" s="69">
        <v>0</v>
      </c>
      <c r="D33" s="69">
        <v>702957592.65999997</v>
      </c>
      <c r="E33" s="92">
        <v>0</v>
      </c>
      <c r="F33" s="69">
        <v>52442101.920000002</v>
      </c>
    </row>
    <row r="34" spans="1:6">
      <c r="A34" s="236" t="s">
        <v>404</v>
      </c>
      <c r="B34" s="235" t="s">
        <v>405</v>
      </c>
      <c r="C34" s="69">
        <v>0</v>
      </c>
      <c r="D34" s="69">
        <v>1140</v>
      </c>
      <c r="E34" s="92">
        <v>0</v>
      </c>
      <c r="F34" s="69">
        <v>0</v>
      </c>
    </row>
    <row r="35" spans="1:6">
      <c r="A35" s="236" t="s">
        <v>406</v>
      </c>
      <c r="B35" s="235" t="s">
        <v>407</v>
      </c>
      <c r="C35" s="69">
        <v>0</v>
      </c>
      <c r="D35" s="69">
        <v>185261014.15000001</v>
      </c>
      <c r="E35" s="92">
        <v>0</v>
      </c>
      <c r="F35" s="69">
        <v>15168233.75</v>
      </c>
    </row>
    <row r="36" spans="1:6">
      <c r="A36" s="236" t="s">
        <v>408</v>
      </c>
      <c r="B36" s="235" t="s">
        <v>409</v>
      </c>
      <c r="C36" s="69">
        <v>0</v>
      </c>
      <c r="D36" s="69">
        <v>2616165.33</v>
      </c>
      <c r="E36" s="92">
        <v>0</v>
      </c>
      <c r="F36" s="69">
        <v>85852.26</v>
      </c>
    </row>
    <row r="37" spans="1:6" ht="39">
      <c r="A37" s="234" t="s">
        <v>291</v>
      </c>
      <c r="B37" s="235" t="s">
        <v>292</v>
      </c>
      <c r="C37" s="69">
        <v>0</v>
      </c>
      <c r="D37" s="69">
        <v>1039.22</v>
      </c>
      <c r="E37" s="92">
        <v>0</v>
      </c>
      <c r="F37" s="69">
        <v>1039.22</v>
      </c>
    </row>
    <row r="38" spans="1:6" ht="26">
      <c r="A38" s="129" t="s">
        <v>293</v>
      </c>
      <c r="B38" s="128" t="s">
        <v>294</v>
      </c>
      <c r="C38" s="209">
        <v>22041</v>
      </c>
      <c r="D38" s="209">
        <v>22041</v>
      </c>
      <c r="E38" s="208">
        <v>99.999183340138799</v>
      </c>
      <c r="F38" s="207">
        <f>D38-[2]Novembris!D37</f>
        <v>0</v>
      </c>
    </row>
    <row r="39" spans="1:6">
      <c r="A39" s="134" t="s">
        <v>297</v>
      </c>
      <c r="B39" s="128" t="s">
        <v>298</v>
      </c>
      <c r="C39" s="209">
        <v>22041</v>
      </c>
      <c r="D39" s="209">
        <v>22041</v>
      </c>
      <c r="E39" s="208">
        <v>99.999183340138799</v>
      </c>
      <c r="F39" s="207">
        <f>D39-[2]Novembris!D38</f>
        <v>0.18000000000029104</v>
      </c>
    </row>
    <row r="40" spans="1:6" ht="39">
      <c r="A40" s="129" t="s">
        <v>299</v>
      </c>
      <c r="B40" s="128" t="s">
        <v>300</v>
      </c>
      <c r="C40" s="209">
        <v>2620058</v>
      </c>
      <c r="D40" s="209">
        <v>2453660</v>
      </c>
      <c r="E40" s="208">
        <v>93.649067692394595</v>
      </c>
      <c r="F40" s="207">
        <f>D40-[2]Novembris!D39</f>
        <v>182933</v>
      </c>
    </row>
    <row r="41" spans="1:6" ht="26">
      <c r="A41" s="134" t="s">
        <v>301</v>
      </c>
      <c r="B41" s="128" t="s">
        <v>302</v>
      </c>
      <c r="C41" s="209">
        <v>107920</v>
      </c>
      <c r="D41" s="209">
        <v>82938</v>
      </c>
      <c r="E41" s="208">
        <v>76.851519644180897</v>
      </c>
      <c r="F41" s="207">
        <f>D41-[2]Novembris!D40</f>
        <v>804</v>
      </c>
    </row>
    <row r="42" spans="1:6" ht="26">
      <c r="A42" s="135" t="s">
        <v>387</v>
      </c>
      <c r="B42" s="128" t="s">
        <v>388</v>
      </c>
      <c r="C42" s="209">
        <v>107920</v>
      </c>
      <c r="D42" s="209">
        <v>82938</v>
      </c>
      <c r="E42" s="208">
        <v>76.851519644180897</v>
      </c>
      <c r="F42" s="207">
        <f>D42-[2]Novembris!D41</f>
        <v>804</v>
      </c>
    </row>
    <row r="43" spans="1:6" ht="26">
      <c r="A43" s="134" t="s">
        <v>311</v>
      </c>
      <c r="B43" s="128" t="s">
        <v>312</v>
      </c>
      <c r="C43" s="209">
        <v>2512138</v>
      </c>
      <c r="D43" s="209">
        <v>2370722</v>
      </c>
      <c r="E43" s="208">
        <v>94.370680671205207</v>
      </c>
      <c r="F43" s="207">
        <f>D43-[2]Novembris!D42</f>
        <v>182129</v>
      </c>
    </row>
    <row r="44" spans="1:6" ht="26">
      <c r="A44" s="135" t="s">
        <v>313</v>
      </c>
      <c r="B44" s="128" t="s">
        <v>314</v>
      </c>
      <c r="C44" s="209">
        <v>2370593</v>
      </c>
      <c r="D44" s="209">
        <v>2256280</v>
      </c>
      <c r="E44" s="208">
        <v>95.177877012207503</v>
      </c>
      <c r="F44" s="207">
        <f>D44-[2]Novembris!D43</f>
        <v>146061</v>
      </c>
    </row>
    <row r="45" spans="1:6" ht="52">
      <c r="A45" s="135" t="s">
        <v>315</v>
      </c>
      <c r="B45" s="128" t="s">
        <v>316</v>
      </c>
      <c r="C45" s="209">
        <v>141545</v>
      </c>
      <c r="D45" s="209">
        <v>114442</v>
      </c>
      <c r="E45" s="208">
        <v>80.851771521424297</v>
      </c>
      <c r="F45" s="207">
        <f>D45-[2]Novembris!D44</f>
        <v>36068</v>
      </c>
    </row>
    <row r="46" spans="1:6">
      <c r="A46" s="127" t="s">
        <v>192</v>
      </c>
      <c r="B46" s="128" t="s">
        <v>193</v>
      </c>
      <c r="C46" s="209">
        <v>1453737</v>
      </c>
      <c r="D46" s="209">
        <v>1453737</v>
      </c>
      <c r="E46" s="92">
        <v>100</v>
      </c>
      <c r="F46" s="207">
        <f>D46-[2]Novembris!D45</f>
        <v>405148</v>
      </c>
    </row>
    <row r="47" spans="1:6">
      <c r="A47" s="129" t="s">
        <v>194</v>
      </c>
      <c r="B47" s="128" t="s">
        <v>195</v>
      </c>
      <c r="C47" s="209">
        <v>1453737</v>
      </c>
      <c r="D47" s="209">
        <v>1453737</v>
      </c>
      <c r="E47" s="92">
        <v>100</v>
      </c>
      <c r="F47" s="207">
        <f>D47-[2]Novembris!D46</f>
        <v>405147.87000000011</v>
      </c>
    </row>
    <row r="48" spans="1:6">
      <c r="A48" s="237" t="s">
        <v>317</v>
      </c>
      <c r="B48" s="235" t="s">
        <v>318</v>
      </c>
      <c r="C48" s="69">
        <v>0</v>
      </c>
      <c r="D48" s="69">
        <v>1062559.06</v>
      </c>
      <c r="E48" s="92">
        <v>0</v>
      </c>
      <c r="F48" s="69">
        <v>405147.87</v>
      </c>
    </row>
    <row r="49" spans="1:6" ht="26">
      <c r="A49" s="237" t="s">
        <v>196</v>
      </c>
      <c r="B49" s="235" t="s">
        <v>197</v>
      </c>
      <c r="C49" s="69">
        <v>0</v>
      </c>
      <c r="D49" s="69">
        <v>391177.94</v>
      </c>
      <c r="E49" s="92">
        <v>0</v>
      </c>
      <c r="F49" s="69">
        <v>0</v>
      </c>
    </row>
    <row r="50" spans="1:6">
      <c r="A50" s="125"/>
      <c r="B50" s="125" t="s">
        <v>198</v>
      </c>
      <c r="C50" s="202">
        <v>408126907</v>
      </c>
      <c r="D50" s="202">
        <v>337134959</v>
      </c>
      <c r="E50" s="210">
        <v>82.605423297905702</v>
      </c>
      <c r="F50" s="205">
        <f>D50-[2]Novembris!D49</f>
        <v>-3763797</v>
      </c>
    </row>
    <row r="51" spans="1:6">
      <c r="A51" s="125"/>
      <c r="B51" s="125" t="s">
        <v>200</v>
      </c>
      <c r="C51" s="202">
        <v>-408126907</v>
      </c>
      <c r="D51" s="202">
        <v>-337134959.12</v>
      </c>
      <c r="E51" s="210">
        <v>82.605423297905702</v>
      </c>
      <c r="F51" s="205">
        <f>D51-[2]Novembris!D50</f>
        <v>3763796.8799999952</v>
      </c>
    </row>
    <row r="52" spans="1:6">
      <c r="A52" s="127" t="s">
        <v>201</v>
      </c>
      <c r="B52" s="128" t="s">
        <v>202</v>
      </c>
      <c r="C52" s="209">
        <v>-408126907</v>
      </c>
      <c r="D52" s="209">
        <v>-337134959.12</v>
      </c>
      <c r="E52" s="92">
        <v>82.605423297905702</v>
      </c>
      <c r="F52" s="207">
        <f>D52-[2]Novembris!D51</f>
        <v>3763796.8799999952</v>
      </c>
    </row>
    <row r="53" spans="1:6" ht="26">
      <c r="A53" s="129" t="s">
        <v>389</v>
      </c>
      <c r="B53" s="128" t="s">
        <v>390</v>
      </c>
      <c r="C53" s="209">
        <v>-408126907</v>
      </c>
      <c r="D53" s="209">
        <v>-337134959.12</v>
      </c>
      <c r="E53" s="92">
        <v>82.605423297905702</v>
      </c>
      <c r="F53" s="207">
        <f>D53-[2]Novembris!D52</f>
        <v>3763796.8799999952</v>
      </c>
    </row>
    <row r="54" spans="1:6">
      <c r="A54" s="128"/>
      <c r="B54" s="128"/>
      <c r="C54" s="209"/>
      <c r="D54" s="207"/>
      <c r="E54" s="204"/>
      <c r="F54" s="205"/>
    </row>
    <row r="55" spans="1:6" ht="40.25" customHeight="1">
      <c r="A55" s="211" t="s">
        <v>148</v>
      </c>
      <c r="B55" s="128"/>
      <c r="C55" s="209"/>
      <c r="D55" s="207"/>
      <c r="E55" s="204"/>
      <c r="F55" s="205"/>
    </row>
    <row r="56" spans="1:6" ht="27">
      <c r="A56" s="125"/>
      <c r="B56" s="212" t="s">
        <v>391</v>
      </c>
      <c r="C56" s="202">
        <v>4544733250</v>
      </c>
      <c r="D56" s="205">
        <v>5244304318</v>
      </c>
      <c r="E56" s="204">
        <v>105.93902819268899</v>
      </c>
      <c r="F56" s="205">
        <f>D56-[2]Novembris!D55</f>
        <v>429658079</v>
      </c>
    </row>
    <row r="57" spans="1:6">
      <c r="A57" s="128"/>
      <c r="B57" s="211" t="s">
        <v>392</v>
      </c>
      <c r="C57" s="209"/>
      <c r="D57" s="207"/>
      <c r="E57" s="204"/>
      <c r="F57" s="205"/>
    </row>
    <row r="58" spans="1:6">
      <c r="A58" s="128"/>
      <c r="B58" s="211" t="s">
        <v>393</v>
      </c>
      <c r="C58" s="209">
        <v>4387368150</v>
      </c>
      <c r="D58" s="207">
        <v>4244676888</v>
      </c>
      <c r="E58" s="208">
        <v>88.895710677937984</v>
      </c>
      <c r="F58" s="207">
        <f>D58-[2]Novembris!D57</f>
        <v>344494791</v>
      </c>
    </row>
    <row r="59" spans="1:6">
      <c r="A59" s="128"/>
      <c r="B59" s="211" t="s">
        <v>394</v>
      </c>
      <c r="C59" s="209">
        <v>0</v>
      </c>
      <c r="D59" s="207">
        <v>846727057</v>
      </c>
      <c r="E59" s="208">
        <v>0</v>
      </c>
      <c r="F59" s="207">
        <f>D59-[2]Novembris!D58</f>
        <v>72598053</v>
      </c>
    </row>
    <row r="60" spans="1:6" ht="26">
      <c r="A60" s="128"/>
      <c r="B60" s="211" t="s">
        <v>395</v>
      </c>
      <c r="C60" s="209">
        <v>157365100</v>
      </c>
      <c r="D60" s="207">
        <v>152900373</v>
      </c>
      <c r="E60" s="208">
        <v>89.17805663390422</v>
      </c>
      <c r="F60" s="207">
        <f>D60-[2]Novembris!D59</f>
        <v>12565235</v>
      </c>
    </row>
    <row r="61" spans="1:6" ht="27">
      <c r="A61" s="125"/>
      <c r="B61" s="212" t="s">
        <v>396</v>
      </c>
      <c r="C61" s="202">
        <v>0</v>
      </c>
      <c r="D61" s="205">
        <v>-29257746</v>
      </c>
      <c r="E61" s="204">
        <v>0</v>
      </c>
      <c r="F61" s="205">
        <f>D61-[2]Novembris!D61</f>
        <v>-3691898</v>
      </c>
    </row>
    <row r="62" spans="1:6">
      <c r="A62" s="146"/>
      <c r="B62" s="146"/>
      <c r="C62" s="109"/>
      <c r="D62" s="213"/>
      <c r="E62" s="214"/>
      <c r="F62" s="213"/>
    </row>
    <row r="63" spans="1:6">
      <c r="A63" s="215" t="s">
        <v>397</v>
      </c>
      <c r="B63" s="216"/>
      <c r="C63" s="217"/>
      <c r="D63" s="218"/>
      <c r="E63" s="219"/>
      <c r="F63" s="218"/>
    </row>
    <row r="64" spans="1:6">
      <c r="A64" s="215" t="s">
        <v>398</v>
      </c>
      <c r="B64" s="233"/>
      <c r="C64" s="220"/>
      <c r="D64" s="145"/>
      <c r="E64" s="221"/>
      <c r="F64" s="145"/>
    </row>
    <row r="65" spans="1:6">
      <c r="A65" s="143" t="s">
        <v>219</v>
      </c>
      <c r="B65" s="233"/>
      <c r="C65" s="220"/>
      <c r="D65" s="145"/>
      <c r="E65" s="221"/>
      <c r="F65" s="145"/>
    </row>
    <row r="66" spans="1:6">
      <c r="A66" s="233"/>
      <c r="B66" s="233"/>
      <c r="C66" s="220"/>
      <c r="D66" s="145"/>
      <c r="E66" s="221"/>
      <c r="F66" s="145"/>
    </row>
    <row r="67" spans="1:6">
      <c r="A67" s="366" t="s">
        <v>399</v>
      </c>
      <c r="B67" s="366"/>
      <c r="C67" s="366"/>
      <c r="D67" s="366"/>
      <c r="E67" s="366"/>
      <c r="F67" s="366"/>
    </row>
    <row r="68" spans="1:6">
      <c r="A68" s="367" t="s">
        <v>400</v>
      </c>
      <c r="B68" s="367"/>
      <c r="C68" s="367"/>
      <c r="D68" s="367"/>
      <c r="E68" s="367"/>
      <c r="F68" s="367"/>
    </row>
    <row r="69" spans="1:6" ht="40.5" customHeight="1">
      <c r="A69" s="368" t="s">
        <v>401</v>
      </c>
      <c r="B69" s="368"/>
      <c r="C69" s="368"/>
      <c r="D69" s="368"/>
      <c r="E69" s="368"/>
      <c r="F69" s="368"/>
    </row>
    <row r="70" spans="1:6">
      <c r="A70" s="146"/>
      <c r="B70" s="146"/>
      <c r="C70" s="109"/>
      <c r="D70" s="213"/>
      <c r="E70" s="214"/>
      <c r="F70" s="213"/>
    </row>
    <row r="71" spans="1:6">
      <c r="A71" s="146"/>
      <c r="B71" s="146"/>
      <c r="C71" s="109"/>
      <c r="D71" s="213"/>
      <c r="E71" s="214"/>
      <c r="F71" s="213"/>
    </row>
    <row r="72" spans="1:6">
      <c r="A72" s="146"/>
      <c r="B72" s="146"/>
      <c r="C72" s="109"/>
      <c r="D72" s="213"/>
      <c r="E72" s="214"/>
      <c r="F72" s="213"/>
    </row>
    <row r="73" spans="1:6">
      <c r="A73" s="146"/>
      <c r="B73" s="146"/>
      <c r="C73" s="109"/>
      <c r="D73" s="213"/>
      <c r="E73" s="214"/>
      <c r="F73" s="213"/>
    </row>
    <row r="74" spans="1:6">
      <c r="A74" s="146"/>
      <c r="B74" s="146"/>
      <c r="C74" s="109"/>
      <c r="D74" s="213"/>
      <c r="E74" s="214"/>
      <c r="F74" s="213"/>
    </row>
    <row r="75" spans="1:6">
      <c r="A75" s="146"/>
      <c r="B75" s="146"/>
      <c r="C75" s="109"/>
      <c r="D75" s="213"/>
      <c r="E75" s="214"/>
      <c r="F75" s="213"/>
    </row>
  </sheetData>
  <sheetProtection formatCells="0"/>
  <mergeCells count="6">
    <mergeCell ref="A67:F67"/>
    <mergeCell ref="A68:F68"/>
    <mergeCell ref="A69:F69"/>
    <mergeCell ref="D1:F1"/>
    <mergeCell ref="A3:F3"/>
    <mergeCell ref="A4:F4"/>
  </mergeCells>
  <hyperlinks>
    <hyperlink ref="A65" r:id="rId1"/>
  </hyperlinks>
  <printOptions horizontalCentered="1"/>
  <pageMargins left="1.1811023622047245" right="0.59055118110236227" top="0.78740157480314965" bottom="0.78740157480314965" header="0.39370078740157483" footer="0.39370078740157483"/>
  <pageSetup paperSize="9" scale="75" firstPageNumber="8" orientation="portrait" useFirstPageNumber="1" r:id="rId2"/>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zoomScaleNormal="100" workbookViewId="0">
      <selection activeCell="D15" sqref="D15"/>
    </sheetView>
  </sheetViews>
  <sheetFormatPr defaultColWidth="9.296875" defaultRowHeight="13"/>
  <cols>
    <col min="1" max="1" width="16.3984375" style="148" customWidth="1"/>
    <col min="2" max="2" width="37.796875" style="148" customWidth="1"/>
    <col min="3" max="3" width="16.09765625" style="27" customWidth="1"/>
    <col min="4" max="4" width="14.69921875" style="27" customWidth="1"/>
    <col min="5" max="16384" width="9.296875" style="23"/>
  </cols>
  <sheetData>
    <row r="1" spans="1:4">
      <c r="A1" s="372" t="s">
        <v>153</v>
      </c>
      <c r="B1" s="372"/>
      <c r="C1" s="372"/>
      <c r="D1" s="372"/>
    </row>
    <row r="2" spans="1:4">
      <c r="A2" s="372" t="s">
        <v>154</v>
      </c>
      <c r="B2" s="372"/>
      <c r="C2" s="372"/>
      <c r="D2" s="372"/>
    </row>
    <row r="3" spans="1:4" ht="15">
      <c r="A3" s="373" t="s">
        <v>155</v>
      </c>
      <c r="B3" s="373"/>
      <c r="C3" s="373"/>
      <c r="D3" s="373"/>
    </row>
    <row r="4" spans="1:4" ht="15.5">
      <c r="A4" s="374" t="s">
        <v>156</v>
      </c>
      <c r="B4" s="374"/>
      <c r="C4" s="374"/>
      <c r="D4" s="374"/>
    </row>
    <row r="5" spans="1:4" ht="15.5">
      <c r="A5" s="117"/>
      <c r="B5" s="118"/>
      <c r="C5" s="119"/>
      <c r="D5" s="119" t="s">
        <v>56</v>
      </c>
    </row>
    <row r="6" spans="1:4" ht="26">
      <c r="A6" s="120" t="s">
        <v>157</v>
      </c>
      <c r="B6" s="120" t="s">
        <v>158</v>
      </c>
      <c r="C6" s="121" t="s">
        <v>59</v>
      </c>
      <c r="D6" s="121" t="s">
        <v>159</v>
      </c>
    </row>
    <row r="7" spans="1:4">
      <c r="A7" s="122">
        <v>1</v>
      </c>
      <c r="B7" s="123">
        <v>2</v>
      </c>
      <c r="C7" s="124">
        <v>3</v>
      </c>
      <c r="D7" s="124">
        <v>4</v>
      </c>
    </row>
    <row r="8" spans="1:4" ht="26">
      <c r="A8" s="125"/>
      <c r="B8" s="125" t="s">
        <v>160</v>
      </c>
      <c r="C8" s="126">
        <f>C9</f>
        <v>666523</v>
      </c>
      <c r="D8" s="126">
        <f>C8-[3]Novembris!C8</f>
        <v>15575</v>
      </c>
    </row>
    <row r="9" spans="1:4">
      <c r="A9" s="127" t="s">
        <v>161</v>
      </c>
      <c r="B9" s="128" t="s">
        <v>162</v>
      </c>
      <c r="C9" s="130">
        <f>C10+C11</f>
        <v>666523</v>
      </c>
      <c r="D9" s="131">
        <f>C9-[3]Novembris!C11</f>
        <v>15575</v>
      </c>
    </row>
    <row r="10" spans="1:4" ht="26">
      <c r="A10" s="129" t="s">
        <v>163</v>
      </c>
      <c r="B10" s="128" t="s">
        <v>164</v>
      </c>
      <c r="C10" s="132">
        <v>437539</v>
      </c>
      <c r="D10" s="131">
        <f>C10-[3]Novembris!C12</f>
        <v>116293</v>
      </c>
    </row>
    <row r="11" spans="1:4" ht="26">
      <c r="A11" s="129" t="s">
        <v>165</v>
      </c>
      <c r="B11" s="128" t="s">
        <v>166</v>
      </c>
      <c r="C11" s="132">
        <v>228984</v>
      </c>
      <c r="D11" s="131">
        <f>C11-[3]Novembris!C13</f>
        <v>-100718</v>
      </c>
    </row>
    <row r="12" spans="1:4" ht="26">
      <c r="A12" s="125"/>
      <c r="B12" s="125" t="s">
        <v>167</v>
      </c>
      <c r="C12" s="133">
        <f>C13+C25</f>
        <v>662842</v>
      </c>
      <c r="D12" s="126">
        <f>C12-[3]Novembris!C14</f>
        <v>279219.20000000001</v>
      </c>
    </row>
    <row r="13" spans="1:4">
      <c r="A13" s="127" t="s">
        <v>168</v>
      </c>
      <c r="B13" s="128" t="s">
        <v>169</v>
      </c>
      <c r="C13" s="130">
        <f>C14+C22</f>
        <v>557474</v>
      </c>
      <c r="D13" s="131">
        <f>C13-[3]Novembris!C15</f>
        <v>189803</v>
      </c>
    </row>
    <row r="14" spans="1:4">
      <c r="A14" s="129" t="s">
        <v>170</v>
      </c>
      <c r="B14" s="128" t="s">
        <v>171</v>
      </c>
      <c r="C14" s="130">
        <f>C18+C15</f>
        <v>454785</v>
      </c>
      <c r="D14" s="131">
        <f>C14-[3]Novembris!C16</f>
        <v>208300</v>
      </c>
    </row>
    <row r="15" spans="1:4">
      <c r="A15" s="134" t="s">
        <v>172</v>
      </c>
      <c r="B15" s="128" t="s">
        <v>173</v>
      </c>
      <c r="C15" s="130">
        <f>C16+C17</f>
        <v>123196</v>
      </c>
      <c r="D15" s="131">
        <f>C15-[3]Novembris!C17</f>
        <v>37271</v>
      </c>
    </row>
    <row r="16" spans="1:4">
      <c r="A16" s="135" t="s">
        <v>174</v>
      </c>
      <c r="B16" s="128" t="s">
        <v>175</v>
      </c>
      <c r="C16" s="136">
        <v>83867</v>
      </c>
      <c r="D16" s="131">
        <f>C16-[3]Novembris!C18</f>
        <v>14681</v>
      </c>
    </row>
    <row r="17" spans="1:4" ht="39">
      <c r="A17" s="135" t="s">
        <v>176</v>
      </c>
      <c r="B17" s="128" t="s">
        <v>177</v>
      </c>
      <c r="C17" s="136">
        <v>39329</v>
      </c>
      <c r="D17" s="131">
        <f>C17-[3]Novembris!C19</f>
        <v>22590</v>
      </c>
    </row>
    <row r="18" spans="1:4">
      <c r="A18" s="134" t="s">
        <v>178</v>
      </c>
      <c r="B18" s="128" t="s">
        <v>179</v>
      </c>
      <c r="C18" s="130">
        <f>C19+C20+C21</f>
        <v>331589</v>
      </c>
      <c r="D18" s="131">
        <f>C18-[3]Novembris!C20</f>
        <v>171029</v>
      </c>
    </row>
    <row r="19" spans="1:4" ht="26">
      <c r="A19" s="135" t="s">
        <v>180</v>
      </c>
      <c r="B19" s="128" t="s">
        <v>181</v>
      </c>
      <c r="C19" s="132">
        <v>16352</v>
      </c>
      <c r="D19" s="131">
        <f>C19-[3]Novembris!C21</f>
        <v>317</v>
      </c>
    </row>
    <row r="20" spans="1:4">
      <c r="A20" s="135" t="s">
        <v>182</v>
      </c>
      <c r="B20" s="128" t="s">
        <v>183</v>
      </c>
      <c r="C20" s="132">
        <v>268565</v>
      </c>
      <c r="D20" s="131">
        <f>C20-[3]Novembris!C22</f>
        <v>166621</v>
      </c>
    </row>
    <row r="21" spans="1:4" ht="39">
      <c r="A21" s="135" t="s">
        <v>184</v>
      </c>
      <c r="B21" s="128" t="s">
        <v>185</v>
      </c>
      <c r="C21" s="132">
        <v>46672</v>
      </c>
      <c r="D21" s="131">
        <f>C21-[3]Novembris!C23</f>
        <v>4091</v>
      </c>
    </row>
    <row r="22" spans="1:4" ht="26">
      <c r="A22" s="129" t="s">
        <v>186</v>
      </c>
      <c r="B22" s="128" t="s">
        <v>187</v>
      </c>
      <c r="C22" s="130">
        <f>C23+C24</f>
        <v>102689</v>
      </c>
      <c r="D22" s="131">
        <f>C22-[3]Novembris!C24</f>
        <v>-18497</v>
      </c>
    </row>
    <row r="23" spans="1:4">
      <c r="A23" s="134" t="s">
        <v>188</v>
      </c>
      <c r="B23" s="128" t="s">
        <v>189</v>
      </c>
      <c r="C23" s="132">
        <v>101089</v>
      </c>
      <c r="D23" s="131">
        <f>C23-[3]Novembris!C25</f>
        <v>-18497</v>
      </c>
    </row>
    <row r="24" spans="1:4">
      <c r="A24" s="134" t="s">
        <v>190</v>
      </c>
      <c r="B24" s="128" t="s">
        <v>191</v>
      </c>
      <c r="C24" s="132">
        <v>1600</v>
      </c>
      <c r="D24" s="131">
        <f>C24-[3]Novembris!C26</f>
        <v>0</v>
      </c>
    </row>
    <row r="25" spans="1:4">
      <c r="A25" s="127" t="s">
        <v>192</v>
      </c>
      <c r="B25" s="128" t="s">
        <v>193</v>
      </c>
      <c r="C25" s="130">
        <f>C26</f>
        <v>105368</v>
      </c>
      <c r="D25" s="131">
        <f>C25-[3]Novembris!C33</f>
        <v>89416.2</v>
      </c>
    </row>
    <row r="26" spans="1:4">
      <c r="A26" s="129" t="s">
        <v>194</v>
      </c>
      <c r="B26" s="128" t="s">
        <v>195</v>
      </c>
      <c r="C26" s="130">
        <f>C27</f>
        <v>105368</v>
      </c>
      <c r="D26" s="131">
        <f>C26-[3]Novembris!C34</f>
        <v>89416.2</v>
      </c>
    </row>
    <row r="27" spans="1:4" ht="26">
      <c r="A27" s="134" t="s">
        <v>196</v>
      </c>
      <c r="B27" s="128" t="s">
        <v>197</v>
      </c>
      <c r="C27" s="132">
        <v>105368</v>
      </c>
      <c r="D27" s="131">
        <f>C27-[3]Novembris!C35</f>
        <v>89416.2</v>
      </c>
    </row>
    <row r="28" spans="1:4">
      <c r="A28" s="125"/>
      <c r="B28" s="125" t="s">
        <v>198</v>
      </c>
      <c r="C28" s="138">
        <f>C8-C12</f>
        <v>3681</v>
      </c>
      <c r="D28" s="138">
        <f>D8-D12</f>
        <v>-263644.2</v>
      </c>
    </row>
    <row r="29" spans="1:4">
      <c r="A29" s="125" t="s">
        <v>199</v>
      </c>
      <c r="B29" s="125" t="s">
        <v>200</v>
      </c>
      <c r="C29" s="138">
        <f>C30</f>
        <v>-3681</v>
      </c>
      <c r="D29" s="126">
        <v>263644</v>
      </c>
    </row>
    <row r="30" spans="1:4">
      <c r="A30" s="127" t="s">
        <v>201</v>
      </c>
      <c r="B30" s="128" t="s">
        <v>202</v>
      </c>
      <c r="C30" s="136">
        <v>-3681</v>
      </c>
      <c r="D30" s="131">
        <v>263644</v>
      </c>
    </row>
    <row r="31" spans="1:4" ht="26">
      <c r="A31" s="125"/>
      <c r="B31" s="125" t="s">
        <v>203</v>
      </c>
      <c r="C31" s="138">
        <f>C35+C36+C37+C38+C34+C33+C32</f>
        <v>662842</v>
      </c>
      <c r="D31" s="126">
        <f>C31-[3]Novembris!C39</f>
        <v>279219</v>
      </c>
    </row>
    <row r="32" spans="1:4">
      <c r="A32" s="139" t="s">
        <v>204</v>
      </c>
      <c r="B32" s="137" t="s">
        <v>205</v>
      </c>
      <c r="C32" s="131">
        <v>2253</v>
      </c>
      <c r="D32" s="131">
        <f>C32-[3]Novembris!C40</f>
        <v>0</v>
      </c>
    </row>
    <row r="33" spans="1:4">
      <c r="A33" s="127" t="s">
        <v>206</v>
      </c>
      <c r="B33" s="128" t="s">
        <v>207</v>
      </c>
      <c r="C33" s="140">
        <v>47976</v>
      </c>
      <c r="D33" s="140">
        <f>C33-[3]Novembris!C41</f>
        <v>47553</v>
      </c>
    </row>
    <row r="34" spans="1:4">
      <c r="A34" s="139" t="s">
        <v>208</v>
      </c>
      <c r="B34" s="137" t="s">
        <v>209</v>
      </c>
      <c r="C34" s="136">
        <v>748</v>
      </c>
      <c r="D34" s="131">
        <f>C34-[3]Novembris!C42</f>
        <v>0</v>
      </c>
    </row>
    <row r="35" spans="1:4">
      <c r="A35" s="141" t="s">
        <v>210</v>
      </c>
      <c r="B35" s="142" t="s">
        <v>211</v>
      </c>
      <c r="C35" s="136">
        <v>2658</v>
      </c>
      <c r="D35" s="131">
        <f>C35-[3]Novembris!C43</f>
        <v>0</v>
      </c>
    </row>
    <row r="36" spans="1:4">
      <c r="A36" s="127" t="s">
        <v>212</v>
      </c>
      <c r="B36" s="128" t="s">
        <v>213</v>
      </c>
      <c r="C36" s="136">
        <v>360554</v>
      </c>
      <c r="D36" s="131">
        <f>C36-[3]Novembris!C45</f>
        <v>182578</v>
      </c>
    </row>
    <row r="37" spans="1:4">
      <c r="A37" s="127" t="s">
        <v>214</v>
      </c>
      <c r="B37" s="128" t="s">
        <v>215</v>
      </c>
      <c r="C37" s="136">
        <v>228598</v>
      </c>
      <c r="D37" s="131">
        <f>C37-[3]Novembris!C46</f>
        <v>48283</v>
      </c>
    </row>
    <row r="38" spans="1:4">
      <c r="A38" s="127" t="s">
        <v>216</v>
      </c>
      <c r="B38" s="128" t="s">
        <v>217</v>
      </c>
      <c r="C38" s="136">
        <v>20055</v>
      </c>
      <c r="D38" s="131">
        <f>C38-[3]Novembris!C47</f>
        <v>805</v>
      </c>
    </row>
    <row r="39" spans="1:4">
      <c r="A39" s="375" t="s">
        <v>218</v>
      </c>
      <c r="B39" s="375"/>
      <c r="C39" s="375"/>
      <c r="D39" s="375"/>
    </row>
    <row r="40" spans="1:4">
      <c r="A40" s="143" t="s">
        <v>219</v>
      </c>
      <c r="B40" s="144"/>
      <c r="C40" s="145"/>
      <c r="D40" s="145"/>
    </row>
    <row r="41" spans="1:4">
      <c r="A41" s="146"/>
      <c r="B41" s="146"/>
      <c r="C41" s="147"/>
      <c r="D41" s="147"/>
    </row>
    <row r="42" spans="1:4">
      <c r="A42" s="146"/>
      <c r="B42" s="146"/>
      <c r="C42" s="147"/>
      <c r="D42" s="147"/>
    </row>
    <row r="43" spans="1:4">
      <c r="A43" s="146"/>
      <c r="B43" s="146"/>
      <c r="C43" s="147"/>
      <c r="D43" s="147"/>
    </row>
    <row r="44" spans="1:4">
      <c r="A44" s="146"/>
      <c r="B44" s="146"/>
      <c r="C44" s="147"/>
      <c r="D44" s="147"/>
    </row>
    <row r="45" spans="1:4">
      <c r="A45" s="146"/>
      <c r="B45" s="146"/>
      <c r="C45" s="147"/>
      <c r="D45" s="147"/>
    </row>
    <row r="46" spans="1:4">
      <c r="A46" s="146"/>
      <c r="B46" s="146"/>
      <c r="C46" s="147"/>
      <c r="D46" s="147"/>
    </row>
    <row r="47" spans="1:4">
      <c r="A47" s="146"/>
      <c r="B47" s="146"/>
      <c r="C47" s="147"/>
      <c r="D47" s="147"/>
    </row>
    <row r="48" spans="1:4">
      <c r="A48" s="146"/>
      <c r="B48" s="146"/>
      <c r="C48" s="147"/>
      <c r="D48" s="147"/>
    </row>
    <row r="49" spans="1:4">
      <c r="A49" s="146"/>
      <c r="B49" s="146"/>
      <c r="C49" s="147"/>
      <c r="D49" s="147"/>
    </row>
    <row r="50" spans="1:4">
      <c r="A50" s="146"/>
      <c r="B50" s="146"/>
      <c r="C50" s="147"/>
      <c r="D50" s="147"/>
    </row>
    <row r="51" spans="1:4">
      <c r="A51" s="146"/>
      <c r="B51" s="146"/>
      <c r="C51" s="147"/>
      <c r="D51" s="147"/>
    </row>
    <row r="52" spans="1:4">
      <c r="A52" s="146"/>
      <c r="B52" s="146"/>
      <c r="C52" s="147"/>
      <c r="D52" s="147"/>
    </row>
    <row r="53" spans="1:4">
      <c r="A53" s="146"/>
      <c r="B53" s="146"/>
      <c r="C53" s="147"/>
      <c r="D53" s="147"/>
    </row>
    <row r="54" spans="1:4">
      <c r="A54" s="146"/>
      <c r="B54" s="146"/>
      <c r="C54" s="147"/>
      <c r="D54" s="147"/>
    </row>
    <row r="55" spans="1:4">
      <c r="A55" s="146"/>
      <c r="B55" s="146"/>
      <c r="C55" s="147"/>
      <c r="D55" s="147"/>
    </row>
    <row r="56" spans="1:4">
      <c r="A56" s="146"/>
      <c r="B56" s="146"/>
      <c r="C56" s="147"/>
      <c r="D56" s="147"/>
    </row>
    <row r="57" spans="1:4">
      <c r="A57" s="146"/>
      <c r="B57" s="146"/>
      <c r="C57" s="147"/>
      <c r="D57" s="147"/>
    </row>
    <row r="58" spans="1:4">
      <c r="A58" s="146"/>
      <c r="B58" s="146"/>
      <c r="C58" s="147"/>
      <c r="D58" s="147"/>
    </row>
    <row r="59" spans="1:4">
      <c r="A59" s="146"/>
      <c r="B59" s="146"/>
      <c r="C59" s="147"/>
      <c r="D59" s="147"/>
    </row>
    <row r="60" spans="1:4">
      <c r="A60" s="146"/>
      <c r="B60" s="146"/>
      <c r="C60" s="147"/>
      <c r="D60" s="147"/>
    </row>
    <row r="61" spans="1:4">
      <c r="A61" s="146"/>
      <c r="B61" s="146"/>
      <c r="C61" s="147"/>
      <c r="D61" s="147"/>
    </row>
    <row r="62" spans="1:4">
      <c r="A62" s="146"/>
      <c r="B62" s="146"/>
      <c r="C62" s="147"/>
      <c r="D62" s="147"/>
    </row>
    <row r="63" spans="1:4">
      <c r="A63" s="146"/>
      <c r="B63" s="146"/>
      <c r="C63" s="147"/>
      <c r="D63" s="147"/>
    </row>
    <row r="64" spans="1:4">
      <c r="A64" s="146"/>
      <c r="B64" s="146"/>
      <c r="C64" s="147"/>
      <c r="D64" s="147"/>
    </row>
    <row r="65" spans="1:4">
      <c r="A65" s="146"/>
      <c r="B65" s="146"/>
      <c r="C65" s="147"/>
      <c r="D65" s="147"/>
    </row>
    <row r="66" spans="1:4">
      <c r="A66" s="146"/>
      <c r="B66" s="146"/>
      <c r="C66" s="147"/>
      <c r="D66" s="147"/>
    </row>
    <row r="67" spans="1:4">
      <c r="A67" s="146"/>
      <c r="B67" s="146"/>
      <c r="C67" s="147"/>
      <c r="D67" s="147"/>
    </row>
    <row r="68" spans="1:4">
      <c r="A68" s="146"/>
      <c r="B68" s="146"/>
      <c r="C68" s="147"/>
      <c r="D68" s="147"/>
    </row>
    <row r="69" spans="1:4">
      <c r="A69" s="146"/>
      <c r="B69" s="146"/>
      <c r="C69" s="147"/>
      <c r="D69" s="147"/>
    </row>
    <row r="70" spans="1:4">
      <c r="A70" s="146"/>
      <c r="B70" s="146"/>
      <c r="C70" s="147"/>
      <c r="D70" s="147"/>
    </row>
    <row r="71" spans="1:4">
      <c r="A71" s="146"/>
      <c r="B71" s="146"/>
      <c r="C71" s="147"/>
      <c r="D71" s="147"/>
    </row>
    <row r="72" spans="1:4">
      <c r="A72" s="146"/>
      <c r="B72" s="146"/>
      <c r="C72" s="147"/>
      <c r="D72" s="147"/>
    </row>
    <row r="73" spans="1:4">
      <c r="A73" s="146"/>
      <c r="B73" s="146"/>
      <c r="C73" s="147"/>
      <c r="D73" s="147"/>
    </row>
    <row r="74" spans="1:4">
      <c r="A74" s="146"/>
      <c r="B74" s="146"/>
      <c r="C74" s="147"/>
      <c r="D74" s="147"/>
    </row>
    <row r="75" spans="1:4">
      <c r="A75" s="146"/>
      <c r="B75" s="146"/>
      <c r="C75" s="147"/>
      <c r="D75" s="147"/>
    </row>
    <row r="76" spans="1:4">
      <c r="A76" s="146"/>
      <c r="B76" s="146"/>
      <c r="C76" s="147"/>
      <c r="D76" s="147"/>
    </row>
  </sheetData>
  <mergeCells count="5">
    <mergeCell ref="A1:D1"/>
    <mergeCell ref="A2:D2"/>
    <mergeCell ref="A3:D3"/>
    <mergeCell ref="A4:D4"/>
    <mergeCell ref="A39:D39"/>
  </mergeCells>
  <hyperlinks>
    <hyperlink ref="A40" r:id="rId1"/>
  </hyperlinks>
  <printOptions horizontalCentered="1"/>
  <pageMargins left="1.1811023622047245" right="0.59055118110236227" top="0.78740157480314965" bottom="0.78740157480314965" header="0.39370078740157483" footer="0.39370078740157483"/>
  <pageSetup paperSize="9" firstPageNumber="11" orientation="portrait" useFirstPageNumber="1" r:id="rId2"/>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activeCell="D15" sqref="D15"/>
    </sheetView>
  </sheetViews>
  <sheetFormatPr defaultColWidth="8.796875" defaultRowHeight="13"/>
  <cols>
    <col min="1" max="1" width="35.09765625" style="7" customWidth="1"/>
    <col min="2" max="5" width="17.69921875" style="7" customWidth="1"/>
    <col min="6" max="6" width="12" style="7" bestFit="1" customWidth="1"/>
    <col min="7" max="16384" width="8.796875" style="7"/>
  </cols>
  <sheetData>
    <row r="1" spans="1:6">
      <c r="A1" s="28"/>
      <c r="B1" s="29"/>
      <c r="C1" s="30"/>
      <c r="D1" s="30"/>
      <c r="E1" s="31" t="s">
        <v>34</v>
      </c>
    </row>
    <row r="2" spans="1:6">
      <c r="A2" s="28"/>
      <c r="B2" s="29"/>
      <c r="C2" s="30"/>
      <c r="D2" s="30"/>
      <c r="E2" s="31" t="s">
        <v>35</v>
      </c>
    </row>
    <row r="3" spans="1:6" ht="15">
      <c r="A3" s="376" t="s">
        <v>1</v>
      </c>
      <c r="B3" s="376"/>
      <c r="C3" s="376"/>
      <c r="D3" s="376"/>
      <c r="E3" s="376"/>
    </row>
    <row r="4" spans="1:6" ht="15.5">
      <c r="A4" s="377" t="s">
        <v>36</v>
      </c>
      <c r="B4" s="377"/>
      <c r="C4" s="377"/>
      <c r="D4" s="377"/>
      <c r="E4" s="377"/>
    </row>
    <row r="5" spans="1:6">
      <c r="A5" s="32"/>
      <c r="B5" s="32"/>
      <c r="C5" s="32"/>
      <c r="D5" s="32"/>
      <c r="E5" s="33" t="s">
        <v>37</v>
      </c>
    </row>
    <row r="6" spans="1:6" ht="39">
      <c r="A6" s="34" t="s">
        <v>38</v>
      </c>
      <c r="B6" s="35" t="s">
        <v>39</v>
      </c>
      <c r="C6" s="35" t="s">
        <v>40</v>
      </c>
      <c r="D6" s="35" t="s">
        <v>41</v>
      </c>
      <c r="E6" s="35" t="s">
        <v>42</v>
      </c>
    </row>
    <row r="7" spans="1:6">
      <c r="A7" s="36">
        <v>1</v>
      </c>
      <c r="B7" s="36">
        <v>2</v>
      </c>
      <c r="C7" s="37">
        <v>3</v>
      </c>
      <c r="D7" s="37">
        <v>4</v>
      </c>
      <c r="E7" s="37">
        <v>5</v>
      </c>
    </row>
    <row r="8" spans="1:6">
      <c r="A8" s="38" t="s">
        <v>43</v>
      </c>
      <c r="B8" s="39">
        <v>2041469747</v>
      </c>
      <c r="C8" s="39">
        <v>2633337695</v>
      </c>
      <c r="D8" s="39">
        <v>591867948</v>
      </c>
      <c r="E8" s="39">
        <v>-612962571</v>
      </c>
      <c r="F8" s="48"/>
    </row>
    <row r="9" spans="1:6">
      <c r="A9" s="40" t="s">
        <v>44</v>
      </c>
      <c r="B9" s="41">
        <v>1780816569</v>
      </c>
      <c r="C9" s="41">
        <v>2575508733</v>
      </c>
      <c r="D9" s="41">
        <v>794692164</v>
      </c>
      <c r="E9" s="41">
        <v>-64835549</v>
      </c>
    </row>
    <row r="10" spans="1:6">
      <c r="A10" s="42" t="s">
        <v>45</v>
      </c>
      <c r="B10" s="41">
        <v>1780816569</v>
      </c>
      <c r="C10" s="41">
        <v>2575508733</v>
      </c>
      <c r="D10" s="41">
        <v>794692164</v>
      </c>
      <c r="E10" s="41">
        <v>-64835549</v>
      </c>
    </row>
    <row r="11" spans="1:6">
      <c r="A11" s="43" t="s">
        <v>46</v>
      </c>
      <c r="B11" s="44">
        <v>1675520862</v>
      </c>
      <c r="C11" s="44">
        <v>2206039432</v>
      </c>
      <c r="D11" s="44">
        <v>530518570</v>
      </c>
      <c r="E11" s="44">
        <v>-48076033</v>
      </c>
    </row>
    <row r="12" spans="1:6">
      <c r="A12" s="43" t="s">
        <v>47</v>
      </c>
      <c r="B12" s="44">
        <v>105295707</v>
      </c>
      <c r="C12" s="44">
        <v>369469301</v>
      </c>
      <c r="D12" s="44">
        <v>264173594</v>
      </c>
      <c r="E12" s="44">
        <v>-16759516</v>
      </c>
    </row>
    <row r="13" spans="1:6">
      <c r="A13" s="43"/>
      <c r="B13" s="44"/>
      <c r="C13" s="44"/>
      <c r="D13" s="44"/>
      <c r="E13" s="44"/>
    </row>
    <row r="14" spans="1:6">
      <c r="A14" s="42" t="s">
        <v>48</v>
      </c>
      <c r="B14" s="41">
        <v>0</v>
      </c>
      <c r="C14" s="41">
        <v>0</v>
      </c>
      <c r="D14" s="41">
        <v>0</v>
      </c>
      <c r="E14" s="41">
        <v>0</v>
      </c>
    </row>
    <row r="15" spans="1:6">
      <c r="A15" s="43" t="s">
        <v>46</v>
      </c>
      <c r="B15" s="44">
        <v>0</v>
      </c>
      <c r="C15" s="44">
        <v>0</v>
      </c>
      <c r="D15" s="44">
        <v>0</v>
      </c>
      <c r="E15" s="44">
        <v>0</v>
      </c>
    </row>
    <row r="16" spans="1:6">
      <c r="A16" s="43" t="s">
        <v>47</v>
      </c>
      <c r="B16" s="44">
        <v>0</v>
      </c>
      <c r="C16" s="44">
        <v>0</v>
      </c>
      <c r="D16" s="44">
        <v>0</v>
      </c>
      <c r="E16" s="44">
        <v>0</v>
      </c>
    </row>
    <row r="17" spans="1:5">
      <c r="A17" s="43"/>
      <c r="B17" s="44"/>
      <c r="C17" s="44"/>
      <c r="D17" s="44"/>
      <c r="E17" s="44"/>
    </row>
    <row r="18" spans="1:5">
      <c r="A18" s="40" t="s">
        <v>49</v>
      </c>
      <c r="B18" s="41">
        <v>260653178</v>
      </c>
      <c r="C18" s="41">
        <v>57828962</v>
      </c>
      <c r="D18" s="41">
        <v>-202824216</v>
      </c>
      <c r="E18" s="41">
        <v>-548127022</v>
      </c>
    </row>
    <row r="19" spans="1:5">
      <c r="A19" s="42" t="s">
        <v>50</v>
      </c>
      <c r="B19" s="41">
        <v>653178</v>
      </c>
      <c r="C19" s="41">
        <v>57828962</v>
      </c>
      <c r="D19" s="41">
        <v>57175784</v>
      </c>
      <c r="E19" s="41">
        <v>44872978</v>
      </c>
    </row>
    <row r="20" spans="1:5">
      <c r="A20" s="43"/>
      <c r="B20" s="44"/>
      <c r="C20" s="44"/>
      <c r="D20" s="44"/>
      <c r="E20" s="44"/>
    </row>
    <row r="21" spans="1:5">
      <c r="A21" s="42" t="s">
        <v>51</v>
      </c>
      <c r="B21" s="41">
        <v>260000000</v>
      </c>
      <c r="C21" s="41">
        <v>0</v>
      </c>
      <c r="D21" s="41">
        <v>-260000000</v>
      </c>
      <c r="E21" s="41">
        <v>-593000000</v>
      </c>
    </row>
    <row r="22" spans="1:5">
      <c r="A22" s="45" t="s">
        <v>52</v>
      </c>
      <c r="B22" s="45"/>
      <c r="C22" s="45"/>
      <c r="D22" s="46"/>
      <c r="E22" s="47"/>
    </row>
    <row r="23" spans="1:5">
      <c r="A23" s="32"/>
      <c r="B23" s="32"/>
      <c r="C23" s="32"/>
      <c r="D23" s="32"/>
      <c r="E23" s="32"/>
    </row>
  </sheetData>
  <mergeCells count="2">
    <mergeCell ref="A3:E3"/>
    <mergeCell ref="A4:E4"/>
  </mergeCells>
  <printOptions horizontalCentered="1"/>
  <pageMargins left="1.1811023622047245" right="0.59055118110236227" top="0.78740157480314965" bottom="0.78740157480314965" header="0.39370078740157483" footer="0.39370078740157483"/>
  <pageSetup paperSize="9" scale="77" firstPageNumber="14" orientation="portrait" useFirstPageNumber="1"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48"/>
  <sheetViews>
    <sheetView zoomScaleNormal="100" workbookViewId="0">
      <pane ySplit="7" topLeftCell="A8" activePane="bottomLeft" state="frozen"/>
      <selection activeCell="D15" sqref="D15"/>
      <selection pane="bottomLeft" activeCell="D15" sqref="D15"/>
    </sheetView>
  </sheetViews>
  <sheetFormatPr defaultColWidth="18" defaultRowHeight="13"/>
  <cols>
    <col min="1" max="1" width="18.796875" style="19" customWidth="1"/>
    <col min="2" max="2" width="53.69921875" style="19" customWidth="1"/>
    <col min="3" max="4" width="14.796875" style="6" customWidth="1"/>
    <col min="5" max="5" width="14.796875" style="20" customWidth="1"/>
    <col min="6" max="6" width="14.796875" style="6" customWidth="1"/>
    <col min="7" max="16384" width="18" style="1"/>
  </cols>
  <sheetData>
    <row r="1" spans="1:6">
      <c r="A1" s="285"/>
      <c r="B1" s="285"/>
      <c r="C1" s="285"/>
      <c r="D1" s="285"/>
      <c r="E1" s="378" t="s">
        <v>34</v>
      </c>
      <c r="F1" s="378"/>
    </row>
    <row r="2" spans="1:6">
      <c r="A2" s="285"/>
      <c r="B2" s="285"/>
      <c r="C2" s="285"/>
      <c r="D2" s="285"/>
      <c r="E2" s="286"/>
      <c r="F2" s="286" t="s">
        <v>496</v>
      </c>
    </row>
    <row r="3" spans="1:6" ht="15">
      <c r="A3" s="379" t="s">
        <v>11</v>
      </c>
      <c r="B3" s="379"/>
      <c r="C3" s="379"/>
      <c r="D3" s="379"/>
      <c r="E3" s="379"/>
      <c r="F3" s="379"/>
    </row>
    <row r="4" spans="1:6" ht="15.5">
      <c r="A4" s="380" t="s">
        <v>36</v>
      </c>
      <c r="B4" s="380"/>
      <c r="C4" s="380"/>
      <c r="D4" s="380"/>
      <c r="E4" s="380"/>
      <c r="F4" s="380"/>
    </row>
    <row r="5" spans="1:6">
      <c r="A5" s="1"/>
      <c r="B5" s="287"/>
      <c r="C5" s="287"/>
      <c r="D5" s="287"/>
      <c r="E5" s="287"/>
      <c r="F5" s="288" t="s">
        <v>56</v>
      </c>
    </row>
    <row r="6" spans="1:6" ht="60" customHeight="1">
      <c r="A6" s="268" t="s">
        <v>157</v>
      </c>
      <c r="B6" s="269" t="s">
        <v>158</v>
      </c>
      <c r="C6" s="268" t="s">
        <v>58</v>
      </c>
      <c r="D6" s="268" t="s">
        <v>59</v>
      </c>
      <c r="E6" s="335" t="s">
        <v>60</v>
      </c>
      <c r="F6" s="268" t="s">
        <v>159</v>
      </c>
    </row>
    <row r="7" spans="1:6">
      <c r="A7" s="336">
        <v>1</v>
      </c>
      <c r="B7" s="327">
        <v>2</v>
      </c>
      <c r="C7" s="337">
        <v>3</v>
      </c>
      <c r="D7" s="337">
        <v>4</v>
      </c>
      <c r="E7" s="338">
        <v>5</v>
      </c>
      <c r="F7" s="337">
        <v>6</v>
      </c>
    </row>
    <row r="8" spans="1:6" s="292" customFormat="1" ht="14">
      <c r="A8" s="289"/>
      <c r="B8" s="289" t="s">
        <v>497</v>
      </c>
      <c r="C8" s="290"/>
      <c r="D8" s="290"/>
      <c r="E8" s="291"/>
      <c r="F8" s="290"/>
    </row>
    <row r="9" spans="1:6" s="293" customFormat="1">
      <c r="A9" s="270" t="s">
        <v>222</v>
      </c>
      <c r="B9" s="270" t="s">
        <v>223</v>
      </c>
      <c r="C9" s="272">
        <v>4338427385</v>
      </c>
      <c r="D9" s="272">
        <v>3282537165.79</v>
      </c>
      <c r="E9" s="271">
        <v>75.661912612373939</v>
      </c>
      <c r="F9" s="272">
        <v>-247827825.30000001</v>
      </c>
    </row>
    <row r="10" spans="1:6" ht="26">
      <c r="A10" s="274" t="s">
        <v>226</v>
      </c>
      <c r="B10" s="273" t="s">
        <v>227</v>
      </c>
      <c r="C10" s="276">
        <v>912550</v>
      </c>
      <c r="D10" s="276">
        <v>773589.84</v>
      </c>
      <c r="E10" s="275">
        <v>84.772323708290003</v>
      </c>
      <c r="F10" s="276">
        <v>-42854.02</v>
      </c>
    </row>
    <row r="11" spans="1:6">
      <c r="A11" s="274" t="s">
        <v>228</v>
      </c>
      <c r="B11" s="273" t="s">
        <v>229</v>
      </c>
      <c r="C11" s="276">
        <v>245270298</v>
      </c>
      <c r="D11" s="276">
        <v>229152772.55000001</v>
      </c>
      <c r="E11" s="275">
        <v>93.428656228892393</v>
      </c>
      <c r="F11" s="276">
        <v>10664669.300000001</v>
      </c>
    </row>
    <row r="12" spans="1:6">
      <c r="A12" s="277" t="s">
        <v>498</v>
      </c>
      <c r="B12" s="273" t="s">
        <v>499</v>
      </c>
      <c r="C12" s="276">
        <v>245270298</v>
      </c>
      <c r="D12" s="276">
        <v>229152743.55000001</v>
      </c>
      <c r="E12" s="275">
        <v>93.428656228892393</v>
      </c>
      <c r="F12" s="276">
        <v>10664640.300000001</v>
      </c>
    </row>
    <row r="13" spans="1:6">
      <c r="A13" s="277" t="s">
        <v>364</v>
      </c>
      <c r="B13" s="273" t="s">
        <v>365</v>
      </c>
      <c r="C13" s="280" t="s">
        <v>225</v>
      </c>
      <c r="D13" s="276">
        <v>29</v>
      </c>
      <c r="E13" s="280" t="s">
        <v>225</v>
      </c>
      <c r="F13" s="276">
        <v>29</v>
      </c>
    </row>
    <row r="14" spans="1:6">
      <c r="A14" s="274" t="s">
        <v>230</v>
      </c>
      <c r="B14" s="273" t="s">
        <v>231</v>
      </c>
      <c r="C14" s="276">
        <v>4921406</v>
      </c>
      <c r="D14" s="276">
        <v>4055919.81</v>
      </c>
      <c r="E14" s="275">
        <v>82.413842913996504</v>
      </c>
      <c r="F14" s="276">
        <v>675798.12</v>
      </c>
    </row>
    <row r="15" spans="1:6">
      <c r="A15" s="277" t="s">
        <v>238</v>
      </c>
      <c r="B15" s="273" t="s">
        <v>239</v>
      </c>
      <c r="C15" s="276">
        <v>332536</v>
      </c>
      <c r="D15" s="276">
        <v>131809.59</v>
      </c>
      <c r="E15" s="275">
        <v>39.637690355330001</v>
      </c>
      <c r="F15" s="276">
        <v>41417.879999999997</v>
      </c>
    </row>
    <row r="16" spans="1:6">
      <c r="A16" s="278" t="s">
        <v>240</v>
      </c>
      <c r="B16" s="273" t="s">
        <v>241</v>
      </c>
      <c r="C16" s="276">
        <v>332536</v>
      </c>
      <c r="D16" s="276">
        <v>131809.59</v>
      </c>
      <c r="E16" s="275">
        <v>39.637690355330001</v>
      </c>
      <c r="F16" s="276">
        <v>41417.879999999997</v>
      </c>
    </row>
    <row r="17" spans="1:6" ht="52">
      <c r="A17" s="279" t="s">
        <v>246</v>
      </c>
      <c r="B17" s="273" t="s">
        <v>247</v>
      </c>
      <c r="C17" s="276">
        <v>332536</v>
      </c>
      <c r="D17" s="276">
        <v>131809.59</v>
      </c>
      <c r="E17" s="275">
        <v>39.637690355330001</v>
      </c>
      <c r="F17" s="276">
        <v>41417.879999999997</v>
      </c>
    </row>
    <row r="18" spans="1:6" ht="26">
      <c r="A18" s="277" t="s">
        <v>248</v>
      </c>
      <c r="B18" s="273" t="s">
        <v>249</v>
      </c>
      <c r="C18" s="276">
        <v>4588870</v>
      </c>
      <c r="D18" s="276">
        <v>3924110.22</v>
      </c>
      <c r="E18" s="275">
        <v>85.5136497656286</v>
      </c>
      <c r="F18" s="276">
        <v>634380.24</v>
      </c>
    </row>
    <row r="19" spans="1:6" ht="39">
      <c r="A19" s="278" t="s">
        <v>250</v>
      </c>
      <c r="B19" s="273" t="s">
        <v>251</v>
      </c>
      <c r="C19" s="276">
        <v>4588870</v>
      </c>
      <c r="D19" s="276">
        <v>3924110.22</v>
      </c>
      <c r="E19" s="275">
        <v>85.5136497656286</v>
      </c>
      <c r="F19" s="276">
        <v>634380.24</v>
      </c>
    </row>
    <row r="20" spans="1:6" ht="52">
      <c r="A20" s="279" t="s">
        <v>252</v>
      </c>
      <c r="B20" s="273" t="s">
        <v>253</v>
      </c>
      <c r="C20" s="276">
        <v>10113</v>
      </c>
      <c r="D20" s="276">
        <v>10113</v>
      </c>
      <c r="E20" s="275">
        <v>100</v>
      </c>
      <c r="F20" s="276">
        <v>10113</v>
      </c>
    </row>
    <row r="21" spans="1:6" ht="52">
      <c r="A21" s="279" t="s">
        <v>254</v>
      </c>
      <c r="B21" s="273" t="s">
        <v>255</v>
      </c>
      <c r="C21" s="276">
        <v>407208</v>
      </c>
      <c r="D21" s="276">
        <v>407208</v>
      </c>
      <c r="E21" s="275">
        <v>100</v>
      </c>
      <c r="F21" s="276">
        <v>164738</v>
      </c>
    </row>
    <row r="22" spans="1:6" ht="78">
      <c r="A22" s="279" t="s">
        <v>256</v>
      </c>
      <c r="B22" s="273" t="s">
        <v>257</v>
      </c>
      <c r="C22" s="276">
        <v>3799437</v>
      </c>
      <c r="D22" s="276">
        <v>3335194.38</v>
      </c>
      <c r="E22" s="275">
        <v>87.781278647336407</v>
      </c>
      <c r="F22" s="276">
        <v>451304.88</v>
      </c>
    </row>
    <row r="23" spans="1:6" ht="78">
      <c r="A23" s="279" t="s">
        <v>258</v>
      </c>
      <c r="B23" s="273" t="s">
        <v>259</v>
      </c>
      <c r="C23" s="276">
        <v>372112</v>
      </c>
      <c r="D23" s="276">
        <v>171594.84</v>
      </c>
      <c r="E23" s="275">
        <v>46.113761448166102</v>
      </c>
      <c r="F23" s="276">
        <v>8224.36</v>
      </c>
    </row>
    <row r="24" spans="1:6">
      <c r="A24" s="274" t="s">
        <v>260</v>
      </c>
      <c r="B24" s="273" t="s">
        <v>261</v>
      </c>
      <c r="C24" s="276">
        <v>4087323131</v>
      </c>
      <c r="D24" s="276">
        <v>3048554883.5900002</v>
      </c>
      <c r="E24" s="275">
        <v>74.585609844948664</v>
      </c>
      <c r="F24" s="276">
        <v>-259125438.69999999</v>
      </c>
    </row>
    <row r="25" spans="1:6" ht="28.5">
      <c r="A25" s="277" t="s">
        <v>262</v>
      </c>
      <c r="B25" s="273" t="s">
        <v>500</v>
      </c>
      <c r="C25" s="276">
        <v>4087323131</v>
      </c>
      <c r="D25" s="276">
        <v>3048554883.5900002</v>
      </c>
      <c r="E25" s="275">
        <v>74.585609844948664</v>
      </c>
      <c r="F25" s="276">
        <v>-254942231.41</v>
      </c>
    </row>
    <row r="26" spans="1:6" ht="28.5">
      <c r="A26" s="277" t="s">
        <v>264</v>
      </c>
      <c r="B26" s="273" t="s">
        <v>501</v>
      </c>
      <c r="C26" s="276">
        <v>0</v>
      </c>
      <c r="D26" s="276">
        <v>0</v>
      </c>
      <c r="E26" s="275">
        <v>0</v>
      </c>
      <c r="F26" s="276">
        <v>-4183207.29</v>
      </c>
    </row>
    <row r="27" spans="1:6" s="293" customFormat="1">
      <c r="A27" s="270" t="s">
        <v>502</v>
      </c>
      <c r="B27" s="270" t="s">
        <v>503</v>
      </c>
      <c r="C27" s="272">
        <v>4394130302</v>
      </c>
      <c r="D27" s="272">
        <v>3224950740.8299999</v>
      </c>
      <c r="E27" s="271">
        <v>73.392241904209229</v>
      </c>
      <c r="F27" s="272">
        <v>610606887.07000005</v>
      </c>
    </row>
    <row r="28" spans="1:6">
      <c r="A28" s="274" t="s">
        <v>168</v>
      </c>
      <c r="B28" s="273" t="s">
        <v>169</v>
      </c>
      <c r="C28" s="276">
        <v>3510486610</v>
      </c>
      <c r="D28" s="276">
        <v>2554997233.3899999</v>
      </c>
      <c r="E28" s="275">
        <v>72.781853835072738</v>
      </c>
      <c r="F28" s="276">
        <v>499426615.51999998</v>
      </c>
    </row>
    <row r="29" spans="1:6">
      <c r="A29" s="277" t="s">
        <v>170</v>
      </c>
      <c r="B29" s="273" t="s">
        <v>171</v>
      </c>
      <c r="C29" s="276">
        <v>519649693</v>
      </c>
      <c r="D29" s="276">
        <v>471315100.13999999</v>
      </c>
      <c r="E29" s="275">
        <v>90.69861995280732</v>
      </c>
      <c r="F29" s="276">
        <v>112408065.44</v>
      </c>
    </row>
    <row r="30" spans="1:6">
      <c r="A30" s="278" t="s">
        <v>172</v>
      </c>
      <c r="B30" s="273" t="s">
        <v>173</v>
      </c>
      <c r="C30" s="276">
        <v>89079112</v>
      </c>
      <c r="D30" s="276">
        <v>78771205.859999999</v>
      </c>
      <c r="E30" s="275">
        <v>88.428368998559392</v>
      </c>
      <c r="F30" s="276">
        <v>11491122.59</v>
      </c>
    </row>
    <row r="31" spans="1:6">
      <c r="A31" s="278" t="s">
        <v>178</v>
      </c>
      <c r="B31" s="273" t="s">
        <v>179</v>
      </c>
      <c r="C31" s="276">
        <v>430570581</v>
      </c>
      <c r="D31" s="276">
        <v>392543894.27999997</v>
      </c>
      <c r="E31" s="275">
        <v>91.168303549284985</v>
      </c>
      <c r="F31" s="276">
        <v>100916942.84999999</v>
      </c>
    </row>
    <row r="32" spans="1:6">
      <c r="A32" s="277" t="s">
        <v>271</v>
      </c>
      <c r="B32" s="273" t="s">
        <v>272</v>
      </c>
      <c r="C32" s="276">
        <v>361356411</v>
      </c>
      <c r="D32" s="276">
        <v>348470173.23000002</v>
      </c>
      <c r="E32" s="275">
        <v>96.433925792449827</v>
      </c>
      <c r="F32" s="276">
        <v>8322925.7199999997</v>
      </c>
    </row>
    <row r="33" spans="1:6">
      <c r="A33" s="277" t="s">
        <v>186</v>
      </c>
      <c r="B33" s="273" t="s">
        <v>187</v>
      </c>
      <c r="C33" s="276">
        <v>2018372520</v>
      </c>
      <c r="D33" s="276">
        <v>1213289669.6700001</v>
      </c>
      <c r="E33" s="275">
        <v>60.112276482539507</v>
      </c>
      <c r="F33" s="276">
        <v>334337624.73000002</v>
      </c>
    </row>
    <row r="34" spans="1:6">
      <c r="A34" s="278" t="s">
        <v>188</v>
      </c>
      <c r="B34" s="273" t="s">
        <v>189</v>
      </c>
      <c r="C34" s="276">
        <v>2016775203</v>
      </c>
      <c r="D34" s="276">
        <v>1211968343.03</v>
      </c>
      <c r="E34" s="275">
        <v>60.094369527509507</v>
      </c>
      <c r="F34" s="276">
        <v>334197190.02999997</v>
      </c>
    </row>
    <row r="35" spans="1:6">
      <c r="A35" s="278" t="s">
        <v>190</v>
      </c>
      <c r="B35" s="273" t="s">
        <v>191</v>
      </c>
      <c r="C35" s="276">
        <v>1597317</v>
      </c>
      <c r="D35" s="276">
        <v>1321326.6399999999</v>
      </c>
      <c r="E35" s="275">
        <v>82.721628831346607</v>
      </c>
      <c r="F35" s="276">
        <v>140434.70000000001</v>
      </c>
    </row>
    <row r="36" spans="1:6" ht="26">
      <c r="A36" s="277" t="s">
        <v>293</v>
      </c>
      <c r="B36" s="273" t="s">
        <v>294</v>
      </c>
      <c r="C36" s="276">
        <v>500236782</v>
      </c>
      <c r="D36" s="276">
        <v>427308236.58999997</v>
      </c>
      <c r="E36" s="275">
        <v>85.421194915251107</v>
      </c>
      <c r="F36" s="276">
        <v>34265456.509999998</v>
      </c>
    </row>
    <row r="37" spans="1:6">
      <c r="A37" s="278" t="s">
        <v>295</v>
      </c>
      <c r="B37" s="273" t="s">
        <v>296</v>
      </c>
      <c r="C37" s="276">
        <v>426088277</v>
      </c>
      <c r="D37" s="276">
        <v>360881447.06</v>
      </c>
      <c r="E37" s="275">
        <v>84.696403665665699</v>
      </c>
      <c r="F37" s="276">
        <v>19507986.079999998</v>
      </c>
    </row>
    <row r="38" spans="1:6">
      <c r="A38" s="278" t="s">
        <v>297</v>
      </c>
      <c r="B38" s="273" t="s">
        <v>298</v>
      </c>
      <c r="C38" s="276">
        <v>74148505</v>
      </c>
      <c r="D38" s="276">
        <v>66426789.530000001</v>
      </c>
      <c r="E38" s="275">
        <v>89.586148136095304</v>
      </c>
      <c r="F38" s="276">
        <v>14757470.43</v>
      </c>
    </row>
    <row r="39" spans="1:6" ht="26">
      <c r="A39" s="277" t="s">
        <v>299</v>
      </c>
      <c r="B39" s="273" t="s">
        <v>300</v>
      </c>
      <c r="C39" s="276">
        <v>110871204</v>
      </c>
      <c r="D39" s="276">
        <v>94614053.760000005</v>
      </c>
      <c r="E39" s="275">
        <v>85.336904756621905</v>
      </c>
      <c r="F39" s="276">
        <v>10092543.119999999</v>
      </c>
    </row>
    <row r="40" spans="1:6">
      <c r="A40" s="278" t="s">
        <v>301</v>
      </c>
      <c r="B40" s="273" t="s">
        <v>302</v>
      </c>
      <c r="C40" s="276">
        <v>10648</v>
      </c>
      <c r="D40" s="276">
        <v>5393.27</v>
      </c>
      <c r="E40" s="275">
        <v>50.6505447032307</v>
      </c>
      <c r="F40" s="276">
        <v>1697.06</v>
      </c>
    </row>
    <row r="41" spans="1:6" ht="26">
      <c r="A41" s="279" t="s">
        <v>303</v>
      </c>
      <c r="B41" s="273" t="s">
        <v>304</v>
      </c>
      <c r="C41" s="276">
        <v>10648</v>
      </c>
      <c r="D41" s="276">
        <v>5393.27</v>
      </c>
      <c r="E41" s="275">
        <v>50.6505447032307</v>
      </c>
      <c r="F41" s="276">
        <v>1697.06</v>
      </c>
    </row>
    <row r="42" spans="1:6" ht="39">
      <c r="A42" s="278" t="s">
        <v>305</v>
      </c>
      <c r="B42" s="273" t="s">
        <v>306</v>
      </c>
      <c r="C42" s="276">
        <v>109872362</v>
      </c>
      <c r="D42" s="276">
        <v>93620468.609999999</v>
      </c>
      <c r="E42" s="275">
        <v>85.208388083984204</v>
      </c>
      <c r="F42" s="276">
        <v>10087597.119999999</v>
      </c>
    </row>
    <row r="43" spans="1:6" ht="39">
      <c r="A43" s="279" t="s">
        <v>307</v>
      </c>
      <c r="B43" s="273" t="s">
        <v>308</v>
      </c>
      <c r="C43" s="276">
        <v>24343293</v>
      </c>
      <c r="D43" s="276">
        <v>18364531.879999999</v>
      </c>
      <c r="E43" s="275">
        <v>75.439801344871498</v>
      </c>
      <c r="F43" s="276">
        <v>1882585.26</v>
      </c>
    </row>
    <row r="44" spans="1:6" ht="65">
      <c r="A44" s="279" t="s">
        <v>309</v>
      </c>
      <c r="B44" s="273" t="s">
        <v>310</v>
      </c>
      <c r="C44" s="276">
        <v>85529069</v>
      </c>
      <c r="D44" s="276">
        <v>75255936.730000004</v>
      </c>
      <c r="E44" s="275">
        <v>87.988724313133801</v>
      </c>
      <c r="F44" s="276">
        <v>8205011.8600000003</v>
      </c>
    </row>
    <row r="45" spans="1:6" ht="26">
      <c r="A45" s="278" t="s">
        <v>311</v>
      </c>
      <c r="B45" s="273" t="s">
        <v>312</v>
      </c>
      <c r="C45" s="276">
        <v>988194</v>
      </c>
      <c r="D45" s="276">
        <v>988191.88</v>
      </c>
      <c r="E45" s="275">
        <v>99.999785467226104</v>
      </c>
      <c r="F45" s="276">
        <v>3248.94</v>
      </c>
    </row>
    <row r="46" spans="1:6" ht="26">
      <c r="A46" s="279" t="s">
        <v>313</v>
      </c>
      <c r="B46" s="273" t="s">
        <v>314</v>
      </c>
      <c r="C46" s="276">
        <v>5853</v>
      </c>
      <c r="D46" s="276">
        <v>5853</v>
      </c>
      <c r="E46" s="275">
        <v>100</v>
      </c>
      <c r="F46" s="276">
        <v>0</v>
      </c>
    </row>
    <row r="47" spans="1:6" ht="39">
      <c r="A47" s="279" t="s">
        <v>315</v>
      </c>
      <c r="B47" s="273" t="s">
        <v>316</v>
      </c>
      <c r="C47" s="276">
        <v>982341</v>
      </c>
      <c r="D47" s="276">
        <v>982338.88</v>
      </c>
      <c r="E47" s="275">
        <v>99.999784188993402</v>
      </c>
      <c r="F47" s="276">
        <v>3248.94</v>
      </c>
    </row>
    <row r="48" spans="1:6">
      <c r="A48" s="274" t="s">
        <v>192</v>
      </c>
      <c r="B48" s="273" t="s">
        <v>193</v>
      </c>
      <c r="C48" s="276">
        <v>883643692</v>
      </c>
      <c r="D48" s="276">
        <v>669953507.44000006</v>
      </c>
      <c r="E48" s="275">
        <v>75.817154980607299</v>
      </c>
      <c r="F48" s="276">
        <v>111180271.55</v>
      </c>
    </row>
    <row r="49" spans="1:6">
      <c r="A49" s="277" t="s">
        <v>194</v>
      </c>
      <c r="B49" s="273" t="s">
        <v>195</v>
      </c>
      <c r="C49" s="276">
        <v>788359329</v>
      </c>
      <c r="D49" s="276">
        <v>577850073.23000002</v>
      </c>
      <c r="E49" s="275">
        <v>73.297803675765195</v>
      </c>
      <c r="F49" s="276">
        <v>90357444.170000002</v>
      </c>
    </row>
    <row r="50" spans="1:6">
      <c r="A50" s="277" t="s">
        <v>319</v>
      </c>
      <c r="B50" s="273" t="s">
        <v>320</v>
      </c>
      <c r="C50" s="276">
        <v>95284363</v>
      </c>
      <c r="D50" s="276">
        <v>92103434.209999993</v>
      </c>
      <c r="E50" s="275">
        <v>96.661646580981994</v>
      </c>
      <c r="F50" s="276">
        <v>20822827.379999999</v>
      </c>
    </row>
    <row r="51" spans="1:6" ht="52">
      <c r="A51" s="278" t="s">
        <v>325</v>
      </c>
      <c r="B51" s="273" t="s">
        <v>326</v>
      </c>
      <c r="C51" s="276">
        <v>91269949</v>
      </c>
      <c r="D51" s="276">
        <v>89911502.489999995</v>
      </c>
      <c r="E51" s="275">
        <v>98.511616884983695</v>
      </c>
      <c r="F51" s="276">
        <v>20787156.809999999</v>
      </c>
    </row>
    <row r="52" spans="1:6" ht="39">
      <c r="A52" s="279" t="s">
        <v>327</v>
      </c>
      <c r="B52" s="273" t="s">
        <v>328</v>
      </c>
      <c r="C52" s="276">
        <v>84329210</v>
      </c>
      <c r="D52" s="276">
        <v>83003867.549999997</v>
      </c>
      <c r="E52" s="275">
        <v>98.428370845641695</v>
      </c>
      <c r="F52" s="276">
        <v>20506610.16</v>
      </c>
    </row>
    <row r="53" spans="1:6" ht="65">
      <c r="A53" s="279" t="s">
        <v>329</v>
      </c>
      <c r="B53" s="273" t="s">
        <v>330</v>
      </c>
      <c r="C53" s="276">
        <v>6940739</v>
      </c>
      <c r="D53" s="276">
        <v>6907634.9400000004</v>
      </c>
      <c r="E53" s="275">
        <v>99.523047041532607</v>
      </c>
      <c r="F53" s="276">
        <v>280546.65000000002</v>
      </c>
    </row>
    <row r="54" spans="1:6" ht="26">
      <c r="A54" s="278" t="s">
        <v>331</v>
      </c>
      <c r="B54" s="273" t="s">
        <v>332</v>
      </c>
      <c r="C54" s="276">
        <v>4014414</v>
      </c>
      <c r="D54" s="276">
        <v>2191931.7200000002</v>
      </c>
      <c r="E54" s="275">
        <v>54.6015363637134</v>
      </c>
      <c r="F54" s="276">
        <v>35670.57</v>
      </c>
    </row>
    <row r="55" spans="1:6">
      <c r="A55" s="279" t="s">
        <v>333</v>
      </c>
      <c r="B55" s="273" t="s">
        <v>334</v>
      </c>
      <c r="C55" s="276">
        <v>3503414</v>
      </c>
      <c r="D55" s="276">
        <v>1680935.7</v>
      </c>
      <c r="E55" s="275">
        <v>47.979933287930002</v>
      </c>
      <c r="F55" s="276">
        <v>35670.57</v>
      </c>
    </row>
    <row r="56" spans="1:6" ht="39">
      <c r="A56" s="279" t="s">
        <v>335</v>
      </c>
      <c r="B56" s="273" t="s">
        <v>336</v>
      </c>
      <c r="C56" s="276">
        <v>511000</v>
      </c>
      <c r="D56" s="276">
        <v>510996.02</v>
      </c>
      <c r="E56" s="275">
        <v>99.999221135029302</v>
      </c>
      <c r="F56" s="276">
        <v>0</v>
      </c>
    </row>
    <row r="57" spans="1:6">
      <c r="A57" s="273"/>
      <c r="B57" s="273" t="s">
        <v>198</v>
      </c>
      <c r="C57" s="276">
        <v>-55702917</v>
      </c>
      <c r="D57" s="276">
        <v>57586424.960000038</v>
      </c>
      <c r="E57" s="280" t="s">
        <v>225</v>
      </c>
      <c r="F57" s="276">
        <v>-858434712.37000012</v>
      </c>
    </row>
    <row r="58" spans="1:6">
      <c r="A58" s="273" t="s">
        <v>199</v>
      </c>
      <c r="B58" s="273" t="s">
        <v>200</v>
      </c>
      <c r="C58" s="276">
        <v>55702917</v>
      </c>
      <c r="D58" s="284" t="s">
        <v>225</v>
      </c>
      <c r="E58" s="280" t="s">
        <v>225</v>
      </c>
      <c r="F58" s="284" t="s">
        <v>225</v>
      </c>
    </row>
    <row r="59" spans="1:6">
      <c r="A59" s="274" t="s">
        <v>201</v>
      </c>
      <c r="B59" s="273" t="s">
        <v>202</v>
      </c>
      <c r="C59" s="276">
        <v>58582290</v>
      </c>
      <c r="D59" s="284" t="s">
        <v>225</v>
      </c>
      <c r="E59" s="280" t="s">
        <v>225</v>
      </c>
      <c r="F59" s="284" t="s">
        <v>225</v>
      </c>
    </row>
    <row r="60" spans="1:6" ht="26">
      <c r="A60" s="277" t="s">
        <v>337</v>
      </c>
      <c r="B60" s="273" t="s">
        <v>338</v>
      </c>
      <c r="C60" s="276">
        <v>297557</v>
      </c>
      <c r="D60" s="284" t="s">
        <v>225</v>
      </c>
      <c r="E60" s="280" t="s">
        <v>225</v>
      </c>
      <c r="F60" s="284" t="s">
        <v>225</v>
      </c>
    </row>
    <row r="61" spans="1:6" ht="26">
      <c r="A61" s="277" t="s">
        <v>339</v>
      </c>
      <c r="B61" s="273" t="s">
        <v>340</v>
      </c>
      <c r="C61" s="276">
        <v>58284733</v>
      </c>
      <c r="D61" s="284" t="s">
        <v>225</v>
      </c>
      <c r="E61" s="280" t="s">
        <v>225</v>
      </c>
      <c r="F61" s="284" t="s">
        <v>225</v>
      </c>
    </row>
    <row r="62" spans="1:6">
      <c r="A62" s="274" t="s">
        <v>343</v>
      </c>
      <c r="B62" s="273" t="s">
        <v>344</v>
      </c>
      <c r="C62" s="276">
        <v>608000</v>
      </c>
      <c r="D62" s="284" t="s">
        <v>225</v>
      </c>
      <c r="E62" s="280" t="s">
        <v>225</v>
      </c>
      <c r="F62" s="284" t="s">
        <v>225</v>
      </c>
    </row>
    <row r="63" spans="1:6" s="293" customFormat="1">
      <c r="A63" s="277" t="s">
        <v>504</v>
      </c>
      <c r="B63" s="273" t="s">
        <v>505</v>
      </c>
      <c r="C63" s="276">
        <v>608000</v>
      </c>
      <c r="D63" s="284" t="s">
        <v>225</v>
      </c>
      <c r="E63" s="280" t="s">
        <v>225</v>
      </c>
      <c r="F63" s="284" t="s">
        <v>225</v>
      </c>
    </row>
    <row r="64" spans="1:6" s="293" customFormat="1">
      <c r="A64" s="274" t="s">
        <v>345</v>
      </c>
      <c r="B64" s="273" t="s">
        <v>346</v>
      </c>
      <c r="C64" s="276">
        <v>-1349458</v>
      </c>
      <c r="D64" s="284" t="s">
        <v>225</v>
      </c>
      <c r="E64" s="280" t="s">
        <v>225</v>
      </c>
      <c r="F64" s="284" t="s">
        <v>225</v>
      </c>
    </row>
    <row r="65" spans="1:6">
      <c r="A65" s="277" t="s">
        <v>506</v>
      </c>
      <c r="B65" s="273" t="s">
        <v>507</v>
      </c>
      <c r="C65" s="276">
        <v>-1349458</v>
      </c>
      <c r="D65" s="284" t="s">
        <v>225</v>
      </c>
      <c r="E65" s="280" t="s">
        <v>225</v>
      </c>
      <c r="F65" s="284" t="s">
        <v>225</v>
      </c>
    </row>
    <row r="66" spans="1:6">
      <c r="A66" s="274" t="s">
        <v>347</v>
      </c>
      <c r="B66" s="273" t="s">
        <v>348</v>
      </c>
      <c r="C66" s="276">
        <v>-2137915</v>
      </c>
      <c r="D66" s="284" t="s">
        <v>225</v>
      </c>
      <c r="E66" s="280" t="s">
        <v>225</v>
      </c>
      <c r="F66" s="284" t="s">
        <v>225</v>
      </c>
    </row>
    <row r="67" spans="1:6">
      <c r="A67" s="270"/>
      <c r="B67" s="270" t="s">
        <v>508</v>
      </c>
      <c r="C67" s="272"/>
      <c r="D67" s="272"/>
      <c r="E67" s="271"/>
      <c r="F67" s="272"/>
    </row>
    <row r="68" spans="1:6">
      <c r="A68" s="270" t="s">
        <v>222</v>
      </c>
      <c r="B68" s="270" t="s">
        <v>223</v>
      </c>
      <c r="C68" s="272">
        <v>2801329817</v>
      </c>
      <c r="D68" s="272">
        <v>1871979332.74</v>
      </c>
      <c r="E68" s="271">
        <v>66.824666355950185</v>
      </c>
      <c r="F68" s="272">
        <v>-128218175.95999999</v>
      </c>
    </row>
    <row r="69" spans="1:6" ht="26">
      <c r="A69" s="274" t="s">
        <v>226</v>
      </c>
      <c r="B69" s="273" t="s">
        <v>227</v>
      </c>
      <c r="C69" s="276">
        <v>1531</v>
      </c>
      <c r="D69" s="276">
        <v>20325.61</v>
      </c>
      <c r="E69" s="275">
        <v>1327.60352710647</v>
      </c>
      <c r="F69" s="276">
        <v>-35009.86</v>
      </c>
    </row>
    <row r="70" spans="1:6">
      <c r="A70" s="274" t="s">
        <v>228</v>
      </c>
      <c r="B70" s="273" t="s">
        <v>229</v>
      </c>
      <c r="C70" s="276">
        <v>245270298</v>
      </c>
      <c r="D70" s="276">
        <v>229152772.55000001</v>
      </c>
      <c r="E70" s="275">
        <v>93.428656228892393</v>
      </c>
      <c r="F70" s="276">
        <v>10664669.300000001</v>
      </c>
    </row>
    <row r="71" spans="1:6">
      <c r="A71" s="277" t="s">
        <v>498</v>
      </c>
      <c r="B71" s="273" t="s">
        <v>499</v>
      </c>
      <c r="C71" s="276">
        <v>245270298</v>
      </c>
      <c r="D71" s="276">
        <v>229152743.55000001</v>
      </c>
      <c r="E71" s="275">
        <v>93.428656228892393</v>
      </c>
      <c r="F71" s="276">
        <v>10664640.300000001</v>
      </c>
    </row>
    <row r="72" spans="1:6">
      <c r="A72" s="277" t="s">
        <v>364</v>
      </c>
      <c r="B72" s="273" t="s">
        <v>365</v>
      </c>
      <c r="C72" s="284" t="s">
        <v>225</v>
      </c>
      <c r="D72" s="276">
        <v>29</v>
      </c>
      <c r="E72" s="280" t="s">
        <v>225</v>
      </c>
      <c r="F72" s="276">
        <v>29</v>
      </c>
    </row>
    <row r="73" spans="1:6">
      <c r="A73" s="274" t="s">
        <v>230</v>
      </c>
      <c r="B73" s="273" t="s">
        <v>231</v>
      </c>
      <c r="C73" s="276">
        <v>4921406</v>
      </c>
      <c r="D73" s="276">
        <v>4055919.81</v>
      </c>
      <c r="E73" s="275">
        <v>82.413842913996504</v>
      </c>
      <c r="F73" s="276">
        <v>675798.12</v>
      </c>
    </row>
    <row r="74" spans="1:6">
      <c r="A74" s="277" t="s">
        <v>238</v>
      </c>
      <c r="B74" s="273" t="s">
        <v>239</v>
      </c>
      <c r="C74" s="276">
        <v>332536</v>
      </c>
      <c r="D74" s="276">
        <v>131809.59</v>
      </c>
      <c r="E74" s="275">
        <v>39.637690355330001</v>
      </c>
      <c r="F74" s="276">
        <v>41417.879999999997</v>
      </c>
    </row>
    <row r="75" spans="1:6">
      <c r="A75" s="278" t="s">
        <v>240</v>
      </c>
      <c r="B75" s="273" t="s">
        <v>241</v>
      </c>
      <c r="C75" s="276">
        <v>332536</v>
      </c>
      <c r="D75" s="276">
        <v>131809.59</v>
      </c>
      <c r="E75" s="275">
        <v>39.637690355330001</v>
      </c>
      <c r="F75" s="276">
        <v>41417.879999999997</v>
      </c>
    </row>
    <row r="76" spans="1:6" ht="52">
      <c r="A76" s="279" t="s">
        <v>246</v>
      </c>
      <c r="B76" s="273" t="s">
        <v>247</v>
      </c>
      <c r="C76" s="276">
        <v>332536</v>
      </c>
      <c r="D76" s="276">
        <v>131809.59</v>
      </c>
      <c r="E76" s="275">
        <v>39.637690355330001</v>
      </c>
      <c r="F76" s="276">
        <v>41417.879999999997</v>
      </c>
    </row>
    <row r="77" spans="1:6" ht="26">
      <c r="A77" s="277" t="s">
        <v>248</v>
      </c>
      <c r="B77" s="273" t="s">
        <v>249</v>
      </c>
      <c r="C77" s="276">
        <v>4588870</v>
      </c>
      <c r="D77" s="276">
        <v>3924110.22</v>
      </c>
      <c r="E77" s="275">
        <v>85.5136497656286</v>
      </c>
      <c r="F77" s="276">
        <v>634380.24</v>
      </c>
    </row>
    <row r="78" spans="1:6" ht="39">
      <c r="A78" s="278" t="s">
        <v>250</v>
      </c>
      <c r="B78" s="273" t="s">
        <v>251</v>
      </c>
      <c r="C78" s="276">
        <v>4588870</v>
      </c>
      <c r="D78" s="276">
        <v>3924110.22</v>
      </c>
      <c r="E78" s="275">
        <v>85.5136497656286</v>
      </c>
      <c r="F78" s="276">
        <v>634380.24</v>
      </c>
    </row>
    <row r="79" spans="1:6" ht="52">
      <c r="A79" s="279" t="s">
        <v>252</v>
      </c>
      <c r="B79" s="273" t="s">
        <v>253</v>
      </c>
      <c r="C79" s="276">
        <v>10113</v>
      </c>
      <c r="D79" s="276">
        <v>10113</v>
      </c>
      <c r="E79" s="275">
        <v>100</v>
      </c>
      <c r="F79" s="276">
        <v>10113</v>
      </c>
    </row>
    <row r="80" spans="1:6" ht="52">
      <c r="A80" s="279" t="s">
        <v>254</v>
      </c>
      <c r="B80" s="273" t="s">
        <v>255</v>
      </c>
      <c r="C80" s="276">
        <v>407208</v>
      </c>
      <c r="D80" s="276">
        <v>407208</v>
      </c>
      <c r="E80" s="275">
        <v>100</v>
      </c>
      <c r="F80" s="276">
        <v>164738</v>
      </c>
    </row>
    <row r="81" spans="1:6" ht="78">
      <c r="A81" s="279" t="s">
        <v>256</v>
      </c>
      <c r="B81" s="273" t="s">
        <v>257</v>
      </c>
      <c r="C81" s="276">
        <v>3799437</v>
      </c>
      <c r="D81" s="276">
        <v>3335194.38</v>
      </c>
      <c r="E81" s="275">
        <v>87.781278647336407</v>
      </c>
      <c r="F81" s="276">
        <v>451304.88</v>
      </c>
    </row>
    <row r="82" spans="1:6" s="293" customFormat="1" ht="78">
      <c r="A82" s="279" t="s">
        <v>258</v>
      </c>
      <c r="B82" s="273" t="s">
        <v>259</v>
      </c>
      <c r="C82" s="276">
        <v>372112</v>
      </c>
      <c r="D82" s="276">
        <v>171594.84</v>
      </c>
      <c r="E82" s="275">
        <v>46.113761448166102</v>
      </c>
      <c r="F82" s="276">
        <v>8224.36</v>
      </c>
    </row>
    <row r="83" spans="1:6">
      <c r="A83" s="274" t="s">
        <v>260</v>
      </c>
      <c r="B83" s="273" t="s">
        <v>261</v>
      </c>
      <c r="C83" s="276">
        <v>2551136582</v>
      </c>
      <c r="D83" s="276">
        <v>1638750314.77</v>
      </c>
      <c r="E83" s="275">
        <v>64.23608701833119</v>
      </c>
      <c r="F83" s="276">
        <v>-139523633.52000001</v>
      </c>
    </row>
    <row r="84" spans="1:6" ht="28.5">
      <c r="A84" s="277" t="s">
        <v>262</v>
      </c>
      <c r="B84" s="273" t="s">
        <v>500</v>
      </c>
      <c r="C84" s="276">
        <v>2551136582</v>
      </c>
      <c r="D84" s="276">
        <v>1638750314.77</v>
      </c>
      <c r="E84" s="275">
        <v>64.23608701833119</v>
      </c>
      <c r="F84" s="276">
        <v>-135340426.22999999</v>
      </c>
    </row>
    <row r="85" spans="1:6" ht="26">
      <c r="A85" s="277" t="s">
        <v>264</v>
      </c>
      <c r="B85" s="273" t="s">
        <v>509</v>
      </c>
      <c r="C85" s="276">
        <v>0</v>
      </c>
      <c r="D85" s="276">
        <v>0</v>
      </c>
      <c r="E85" s="275">
        <v>0</v>
      </c>
      <c r="F85" s="276">
        <v>-4183207.29</v>
      </c>
    </row>
    <row r="86" spans="1:6">
      <c r="A86" s="270" t="s">
        <v>502</v>
      </c>
      <c r="B86" s="270" t="s">
        <v>503</v>
      </c>
      <c r="C86" s="272">
        <v>2859694137</v>
      </c>
      <c r="D86" s="272">
        <v>1816704920.1900001</v>
      </c>
      <c r="E86" s="271">
        <v>63.527945058342439</v>
      </c>
      <c r="F86" s="272">
        <v>436727683.08999997</v>
      </c>
    </row>
    <row r="87" spans="1:6">
      <c r="A87" s="274" t="s">
        <v>168</v>
      </c>
      <c r="B87" s="273" t="s">
        <v>169</v>
      </c>
      <c r="C87" s="276">
        <v>2309915604</v>
      </c>
      <c r="D87" s="276">
        <v>1435440693.71</v>
      </c>
      <c r="E87" s="275">
        <v>62.142560153466107</v>
      </c>
      <c r="F87" s="276">
        <v>366075466.01999998</v>
      </c>
    </row>
    <row r="88" spans="1:6">
      <c r="A88" s="277" t="s">
        <v>170</v>
      </c>
      <c r="B88" s="273" t="s">
        <v>171</v>
      </c>
      <c r="C88" s="276">
        <v>195099049</v>
      </c>
      <c r="D88" s="276">
        <v>149343384.74000001</v>
      </c>
      <c r="E88" s="275">
        <v>76.547469352349324</v>
      </c>
      <c r="F88" s="276">
        <v>21506278.34</v>
      </c>
    </row>
    <row r="89" spans="1:6">
      <c r="A89" s="278" t="s">
        <v>172</v>
      </c>
      <c r="B89" s="273" t="s">
        <v>173</v>
      </c>
      <c r="C89" s="276">
        <v>86600531</v>
      </c>
      <c r="D89" s="276">
        <v>76660351.439999998</v>
      </c>
      <c r="E89" s="275">
        <v>88.521802989868505</v>
      </c>
      <c r="F89" s="276">
        <v>11090098.82</v>
      </c>
    </row>
    <row r="90" spans="1:6">
      <c r="A90" s="278" t="s">
        <v>178</v>
      </c>
      <c r="B90" s="273" t="s">
        <v>179</v>
      </c>
      <c r="C90" s="276">
        <v>108498518</v>
      </c>
      <c r="D90" s="276">
        <v>72683033.299999997</v>
      </c>
      <c r="E90" s="275">
        <v>66.989885797334111</v>
      </c>
      <c r="F90" s="276">
        <v>10416179.52</v>
      </c>
    </row>
    <row r="91" spans="1:6">
      <c r="A91" s="277" t="s">
        <v>186</v>
      </c>
      <c r="B91" s="273" t="s">
        <v>187</v>
      </c>
      <c r="C91" s="276">
        <v>1979518234</v>
      </c>
      <c r="D91" s="276">
        <v>1174670230.6400001</v>
      </c>
      <c r="E91" s="275">
        <v>59.341218002642563</v>
      </c>
      <c r="F91" s="276">
        <v>328385039.66000003</v>
      </c>
    </row>
    <row r="92" spans="1:6">
      <c r="A92" s="278" t="s">
        <v>188</v>
      </c>
      <c r="B92" s="273" t="s">
        <v>189</v>
      </c>
      <c r="C92" s="276">
        <v>1977920917</v>
      </c>
      <c r="D92" s="276">
        <v>1173348904</v>
      </c>
      <c r="E92" s="275">
        <v>59.322336596736648</v>
      </c>
      <c r="F92" s="276">
        <v>328244604.95999998</v>
      </c>
    </row>
    <row r="93" spans="1:6">
      <c r="A93" s="278" t="s">
        <v>190</v>
      </c>
      <c r="B93" s="273" t="s">
        <v>191</v>
      </c>
      <c r="C93" s="276">
        <v>1597317</v>
      </c>
      <c r="D93" s="276">
        <v>1321326.6399999999</v>
      </c>
      <c r="E93" s="275">
        <v>82.721628831346607</v>
      </c>
      <c r="F93" s="276">
        <v>140434.70000000001</v>
      </c>
    </row>
    <row r="94" spans="1:6" ht="26">
      <c r="A94" s="277" t="s">
        <v>293</v>
      </c>
      <c r="B94" s="273" t="s">
        <v>294</v>
      </c>
      <c r="C94" s="276">
        <v>25357645</v>
      </c>
      <c r="D94" s="276">
        <v>17743551.510000002</v>
      </c>
      <c r="E94" s="275">
        <v>69.973183669067097</v>
      </c>
      <c r="F94" s="276">
        <v>6091604.9000000004</v>
      </c>
    </row>
    <row r="95" spans="1:6">
      <c r="A95" s="278" t="s">
        <v>295</v>
      </c>
      <c r="B95" s="273" t="s">
        <v>296</v>
      </c>
      <c r="C95" s="276">
        <v>2090277</v>
      </c>
      <c r="D95" s="276">
        <v>1772685.59</v>
      </c>
      <c r="E95" s="275">
        <v>84.806252472758402</v>
      </c>
      <c r="F95" s="276">
        <v>0</v>
      </c>
    </row>
    <row r="96" spans="1:6">
      <c r="A96" s="278" t="s">
        <v>297</v>
      </c>
      <c r="B96" s="273" t="s">
        <v>298</v>
      </c>
      <c r="C96" s="276">
        <v>23267368</v>
      </c>
      <c r="D96" s="276">
        <v>15970865.92</v>
      </c>
      <c r="E96" s="275">
        <v>68.640621148038704</v>
      </c>
      <c r="F96" s="276">
        <v>6091604.9000000004</v>
      </c>
    </row>
    <row r="97" spans="1:6" ht="26">
      <c r="A97" s="277" t="s">
        <v>299</v>
      </c>
      <c r="B97" s="273" t="s">
        <v>300</v>
      </c>
      <c r="C97" s="276">
        <v>109940676</v>
      </c>
      <c r="D97" s="276">
        <v>93683526.819999993</v>
      </c>
      <c r="E97" s="275">
        <v>85.212798600583497</v>
      </c>
      <c r="F97" s="276">
        <v>10092543.119999999</v>
      </c>
    </row>
    <row r="98" spans="1:6">
      <c r="A98" s="278" t="s">
        <v>301</v>
      </c>
      <c r="B98" s="273" t="s">
        <v>302</v>
      </c>
      <c r="C98" s="276">
        <v>10648</v>
      </c>
      <c r="D98" s="276">
        <v>5393.27</v>
      </c>
      <c r="E98" s="275">
        <v>50.6505447032307</v>
      </c>
      <c r="F98" s="276">
        <v>1697.06</v>
      </c>
    </row>
    <row r="99" spans="1:6" ht="26">
      <c r="A99" s="279" t="s">
        <v>303</v>
      </c>
      <c r="B99" s="273" t="s">
        <v>304</v>
      </c>
      <c r="C99" s="276">
        <v>10648</v>
      </c>
      <c r="D99" s="276">
        <v>5393.27</v>
      </c>
      <c r="E99" s="275">
        <v>50.6505447032307</v>
      </c>
      <c r="F99" s="276">
        <v>1697.06</v>
      </c>
    </row>
    <row r="100" spans="1:6" ht="39">
      <c r="A100" s="278" t="s">
        <v>305</v>
      </c>
      <c r="B100" s="273" t="s">
        <v>306</v>
      </c>
      <c r="C100" s="276">
        <v>109872362</v>
      </c>
      <c r="D100" s="276">
        <v>93620468.609999999</v>
      </c>
      <c r="E100" s="275">
        <v>85.208388083984204</v>
      </c>
      <c r="F100" s="276">
        <v>10087597.119999999</v>
      </c>
    </row>
    <row r="101" spans="1:6" ht="39">
      <c r="A101" s="279" t="s">
        <v>307</v>
      </c>
      <c r="B101" s="273" t="s">
        <v>308</v>
      </c>
      <c r="C101" s="276">
        <v>24343293</v>
      </c>
      <c r="D101" s="276">
        <v>18364531.879999999</v>
      </c>
      <c r="E101" s="275">
        <v>75.439801344871498</v>
      </c>
      <c r="F101" s="276">
        <v>1882585.26</v>
      </c>
    </row>
    <row r="102" spans="1:6" ht="65">
      <c r="A102" s="279" t="s">
        <v>309</v>
      </c>
      <c r="B102" s="273" t="s">
        <v>310</v>
      </c>
      <c r="C102" s="276">
        <v>85529069</v>
      </c>
      <c r="D102" s="276">
        <v>75255936.730000004</v>
      </c>
      <c r="E102" s="275">
        <v>87.988724313133801</v>
      </c>
      <c r="F102" s="276">
        <v>8205011.8600000003</v>
      </c>
    </row>
    <row r="103" spans="1:6" ht="26">
      <c r="A103" s="278" t="s">
        <v>311</v>
      </c>
      <c r="B103" s="273" t="s">
        <v>312</v>
      </c>
      <c r="C103" s="276">
        <v>57666</v>
      </c>
      <c r="D103" s="276">
        <v>57664.94</v>
      </c>
      <c r="E103" s="275">
        <v>99.998161828460397</v>
      </c>
      <c r="F103" s="276">
        <v>3248.94</v>
      </c>
    </row>
    <row r="104" spans="1:6" ht="26">
      <c r="A104" s="279" t="s">
        <v>313</v>
      </c>
      <c r="B104" s="273" t="s">
        <v>314</v>
      </c>
      <c r="C104" s="276">
        <v>5853</v>
      </c>
      <c r="D104" s="276">
        <v>5853</v>
      </c>
      <c r="E104" s="275">
        <v>100</v>
      </c>
      <c r="F104" s="276">
        <v>0</v>
      </c>
    </row>
    <row r="105" spans="1:6" ht="39">
      <c r="A105" s="279" t="s">
        <v>315</v>
      </c>
      <c r="B105" s="273" t="s">
        <v>316</v>
      </c>
      <c r="C105" s="276">
        <v>51813</v>
      </c>
      <c r="D105" s="276">
        <v>51811.94</v>
      </c>
      <c r="E105" s="275">
        <v>99.997954181383093</v>
      </c>
      <c r="F105" s="276">
        <v>3248.94</v>
      </c>
    </row>
    <row r="106" spans="1:6">
      <c r="A106" s="274" t="s">
        <v>192</v>
      </c>
      <c r="B106" s="273" t="s">
        <v>193</v>
      </c>
      <c r="C106" s="276">
        <v>549778533</v>
      </c>
      <c r="D106" s="276">
        <v>381264226.48000002</v>
      </c>
      <c r="E106" s="275">
        <v>69.3486928999463</v>
      </c>
      <c r="F106" s="276">
        <v>70652217.069999993</v>
      </c>
    </row>
    <row r="107" spans="1:6">
      <c r="A107" s="277" t="s">
        <v>194</v>
      </c>
      <c r="B107" s="273" t="s">
        <v>195</v>
      </c>
      <c r="C107" s="276">
        <v>458508584</v>
      </c>
      <c r="D107" s="276">
        <v>291352723.99000001</v>
      </c>
      <c r="E107" s="275">
        <v>63.5435702093638</v>
      </c>
      <c r="F107" s="276">
        <v>49865060.259999998</v>
      </c>
    </row>
    <row r="108" spans="1:6" s="293" customFormat="1">
      <c r="A108" s="277" t="s">
        <v>319</v>
      </c>
      <c r="B108" s="273" t="s">
        <v>320</v>
      </c>
      <c r="C108" s="276">
        <v>91269949</v>
      </c>
      <c r="D108" s="276">
        <v>89911502.489999995</v>
      </c>
      <c r="E108" s="275">
        <v>98.511616884983695</v>
      </c>
      <c r="F108" s="276">
        <v>20787156.809999999</v>
      </c>
    </row>
    <row r="109" spans="1:6" s="293" customFormat="1" ht="52">
      <c r="A109" s="278" t="s">
        <v>325</v>
      </c>
      <c r="B109" s="273" t="s">
        <v>326</v>
      </c>
      <c r="C109" s="276">
        <v>91269949</v>
      </c>
      <c r="D109" s="276">
        <v>89911502.489999995</v>
      </c>
      <c r="E109" s="275">
        <v>98.511616884983695</v>
      </c>
      <c r="F109" s="276">
        <v>20787156.809999999</v>
      </c>
    </row>
    <row r="110" spans="1:6" ht="39">
      <c r="A110" s="279" t="s">
        <v>327</v>
      </c>
      <c r="B110" s="273" t="s">
        <v>328</v>
      </c>
      <c r="C110" s="276">
        <v>84329210</v>
      </c>
      <c r="D110" s="276">
        <v>83003867.549999997</v>
      </c>
      <c r="E110" s="275">
        <v>98.428370845641695</v>
      </c>
      <c r="F110" s="276">
        <v>20506610.16</v>
      </c>
    </row>
    <row r="111" spans="1:6" ht="65">
      <c r="A111" s="279" t="s">
        <v>329</v>
      </c>
      <c r="B111" s="273" t="s">
        <v>330</v>
      </c>
      <c r="C111" s="276">
        <v>6940739</v>
      </c>
      <c r="D111" s="276">
        <v>6907634.9400000004</v>
      </c>
      <c r="E111" s="275">
        <v>99.523047041532607</v>
      </c>
      <c r="F111" s="276">
        <v>280546.65000000002</v>
      </c>
    </row>
    <row r="112" spans="1:6">
      <c r="A112" s="273"/>
      <c r="B112" s="273" t="s">
        <v>198</v>
      </c>
      <c r="C112" s="276">
        <v>-58364320</v>
      </c>
      <c r="D112" s="276">
        <v>55274412.549999952</v>
      </c>
      <c r="E112" s="280" t="s">
        <v>225</v>
      </c>
      <c r="F112" s="276">
        <v>-564945859.04999995</v>
      </c>
    </row>
    <row r="113" spans="1:6" s="293" customFormat="1">
      <c r="A113" s="273" t="s">
        <v>199</v>
      </c>
      <c r="B113" s="273" t="s">
        <v>200</v>
      </c>
      <c r="C113" s="276">
        <v>58364320</v>
      </c>
      <c r="D113" s="284" t="s">
        <v>225</v>
      </c>
      <c r="E113" s="280" t="s">
        <v>225</v>
      </c>
      <c r="F113" s="284" t="s">
        <v>225</v>
      </c>
    </row>
    <row r="114" spans="1:6">
      <c r="A114" s="274" t="s">
        <v>201</v>
      </c>
      <c r="B114" s="273" t="s">
        <v>202</v>
      </c>
      <c r="C114" s="276">
        <v>58364320</v>
      </c>
      <c r="D114" s="284" t="s">
        <v>225</v>
      </c>
      <c r="E114" s="280" t="s">
        <v>225</v>
      </c>
      <c r="F114" s="284" t="s">
        <v>225</v>
      </c>
    </row>
    <row r="115" spans="1:6" ht="26">
      <c r="A115" s="277" t="s">
        <v>337</v>
      </c>
      <c r="B115" s="273" t="s">
        <v>338</v>
      </c>
      <c r="C115" s="276">
        <v>79587</v>
      </c>
      <c r="D115" s="284" t="s">
        <v>225</v>
      </c>
      <c r="E115" s="280" t="s">
        <v>225</v>
      </c>
      <c r="F115" s="284" t="s">
        <v>225</v>
      </c>
    </row>
    <row r="116" spans="1:6" ht="26">
      <c r="A116" s="277" t="s">
        <v>339</v>
      </c>
      <c r="B116" s="273" t="s">
        <v>340</v>
      </c>
      <c r="C116" s="276">
        <v>58284733</v>
      </c>
      <c r="D116" s="284" t="s">
        <v>225</v>
      </c>
      <c r="E116" s="280" t="s">
        <v>225</v>
      </c>
      <c r="F116" s="284" t="s">
        <v>225</v>
      </c>
    </row>
    <row r="117" spans="1:6" ht="39">
      <c r="A117" s="270"/>
      <c r="B117" s="270" t="s">
        <v>510</v>
      </c>
      <c r="C117" s="272"/>
      <c r="D117" s="272"/>
      <c r="E117" s="271"/>
      <c r="F117" s="272"/>
    </row>
    <row r="118" spans="1:6">
      <c r="A118" s="270" t="s">
        <v>222</v>
      </c>
      <c r="B118" s="270" t="s">
        <v>223</v>
      </c>
      <c r="C118" s="272">
        <v>336662024</v>
      </c>
      <c r="D118" s="272">
        <v>232279925.87</v>
      </c>
      <c r="E118" s="271">
        <v>68.994988834855903</v>
      </c>
      <c r="F118" s="272">
        <v>-95022186.049999997</v>
      </c>
    </row>
    <row r="119" spans="1:6">
      <c r="A119" s="274" t="s">
        <v>228</v>
      </c>
      <c r="B119" s="273" t="s">
        <v>229</v>
      </c>
      <c r="C119" s="276">
        <v>157662502</v>
      </c>
      <c r="D119" s="276">
        <v>147376947.24000001</v>
      </c>
      <c r="E119" s="275">
        <v>93.476220008230001</v>
      </c>
      <c r="F119" s="276">
        <v>-925642.68</v>
      </c>
    </row>
    <row r="120" spans="1:6">
      <c r="A120" s="277" t="s">
        <v>498</v>
      </c>
      <c r="B120" s="273" t="s">
        <v>499</v>
      </c>
      <c r="C120" s="276">
        <v>157662502</v>
      </c>
      <c r="D120" s="276">
        <v>147376947.24000001</v>
      </c>
      <c r="E120" s="275">
        <v>93.476220008230001</v>
      </c>
      <c r="F120" s="276">
        <v>-925642.68</v>
      </c>
    </row>
    <row r="121" spans="1:6">
      <c r="A121" s="274" t="s">
        <v>260</v>
      </c>
      <c r="B121" s="273" t="s">
        <v>261</v>
      </c>
      <c r="C121" s="276">
        <v>178999522</v>
      </c>
      <c r="D121" s="276">
        <v>84902978.629999995</v>
      </c>
      <c r="E121" s="275">
        <v>47.431958298749002</v>
      </c>
      <c r="F121" s="276">
        <v>-94096543.370000005</v>
      </c>
    </row>
    <row r="122" spans="1:6">
      <c r="A122" s="277" t="s">
        <v>262</v>
      </c>
      <c r="B122" s="273" t="s">
        <v>511</v>
      </c>
      <c r="C122" s="276">
        <v>178999522</v>
      </c>
      <c r="D122" s="276">
        <v>84902978.629999995</v>
      </c>
      <c r="E122" s="275">
        <v>47.431958298749002</v>
      </c>
      <c r="F122" s="276">
        <v>-94096543.370000005</v>
      </c>
    </row>
    <row r="123" spans="1:6">
      <c r="A123" s="270" t="s">
        <v>502</v>
      </c>
      <c r="B123" s="270" t="s">
        <v>503</v>
      </c>
      <c r="C123" s="272">
        <v>350926105</v>
      </c>
      <c r="D123" s="272">
        <v>177370294.09999999</v>
      </c>
      <c r="E123" s="271">
        <v>50.543488094167301</v>
      </c>
      <c r="F123" s="272">
        <v>25994396.190000001</v>
      </c>
    </row>
    <row r="124" spans="1:6">
      <c r="A124" s="274" t="s">
        <v>168</v>
      </c>
      <c r="B124" s="273" t="s">
        <v>169</v>
      </c>
      <c r="C124" s="276">
        <v>44261925</v>
      </c>
      <c r="D124" s="276">
        <v>13048740.74</v>
      </c>
      <c r="E124" s="275">
        <v>29.4807348302181</v>
      </c>
      <c r="F124" s="276">
        <v>2279753.16</v>
      </c>
    </row>
    <row r="125" spans="1:6">
      <c r="A125" s="277" t="s">
        <v>170</v>
      </c>
      <c r="B125" s="273" t="s">
        <v>171</v>
      </c>
      <c r="C125" s="276">
        <v>16797599</v>
      </c>
      <c r="D125" s="276">
        <v>3023486.9</v>
      </c>
      <c r="E125" s="275">
        <v>17.9995182644853</v>
      </c>
      <c r="F125" s="276">
        <v>381216.08</v>
      </c>
    </row>
    <row r="126" spans="1:6" s="293" customFormat="1">
      <c r="A126" s="278" t="s">
        <v>172</v>
      </c>
      <c r="B126" s="273" t="s">
        <v>173</v>
      </c>
      <c r="C126" s="276">
        <v>1122785</v>
      </c>
      <c r="D126" s="276">
        <v>683925.03</v>
      </c>
      <c r="E126" s="275">
        <v>60.913267455479001</v>
      </c>
      <c r="F126" s="276">
        <v>82507.44</v>
      </c>
    </row>
    <row r="127" spans="1:6" s="293" customFormat="1">
      <c r="A127" s="278" t="s">
        <v>178</v>
      </c>
      <c r="B127" s="273" t="s">
        <v>179</v>
      </c>
      <c r="C127" s="276">
        <v>15674814</v>
      </c>
      <c r="D127" s="276">
        <v>2339561.87</v>
      </c>
      <c r="E127" s="275">
        <v>14.9256116850892</v>
      </c>
      <c r="F127" s="276">
        <v>298708.64</v>
      </c>
    </row>
    <row r="128" spans="1:6">
      <c r="A128" s="277" t="s">
        <v>186</v>
      </c>
      <c r="B128" s="273" t="s">
        <v>187</v>
      </c>
      <c r="C128" s="276">
        <v>27400983</v>
      </c>
      <c r="D128" s="276">
        <v>9961911.7100000009</v>
      </c>
      <c r="E128" s="275">
        <v>36.356037701275199</v>
      </c>
      <c r="F128" s="276">
        <v>1898537.08</v>
      </c>
    </row>
    <row r="129" spans="1:6">
      <c r="A129" s="278" t="s">
        <v>188</v>
      </c>
      <c r="B129" s="273" t="s">
        <v>189</v>
      </c>
      <c r="C129" s="276">
        <v>27400983</v>
      </c>
      <c r="D129" s="276">
        <v>9961911.7100000009</v>
      </c>
      <c r="E129" s="275">
        <v>36.356037701275199</v>
      </c>
      <c r="F129" s="276">
        <v>1898537.08</v>
      </c>
    </row>
    <row r="130" spans="1:6" s="293" customFormat="1" ht="26">
      <c r="A130" s="277" t="s">
        <v>293</v>
      </c>
      <c r="B130" s="273" t="s">
        <v>294</v>
      </c>
      <c r="C130" s="276">
        <v>63343</v>
      </c>
      <c r="D130" s="276">
        <v>63342.13</v>
      </c>
      <c r="E130" s="275">
        <v>99.998626525425095</v>
      </c>
      <c r="F130" s="276">
        <v>0</v>
      </c>
    </row>
    <row r="131" spans="1:6">
      <c r="A131" s="278" t="s">
        <v>297</v>
      </c>
      <c r="B131" s="273" t="s">
        <v>298</v>
      </c>
      <c r="C131" s="276">
        <v>63343</v>
      </c>
      <c r="D131" s="276">
        <v>63342.13</v>
      </c>
      <c r="E131" s="275">
        <v>99.998626525425095</v>
      </c>
      <c r="F131" s="276">
        <v>0</v>
      </c>
    </row>
    <row r="132" spans="1:6">
      <c r="A132" s="274" t="s">
        <v>192</v>
      </c>
      <c r="B132" s="273" t="s">
        <v>193</v>
      </c>
      <c r="C132" s="276">
        <v>306664180</v>
      </c>
      <c r="D132" s="276">
        <v>164321553.36000001</v>
      </c>
      <c r="E132" s="275">
        <v>53.583549718783601</v>
      </c>
      <c r="F132" s="276">
        <v>23714643.030000001</v>
      </c>
    </row>
    <row r="133" spans="1:6">
      <c r="A133" s="277" t="s">
        <v>194</v>
      </c>
      <c r="B133" s="273" t="s">
        <v>195</v>
      </c>
      <c r="C133" s="276">
        <v>306664180</v>
      </c>
      <c r="D133" s="276">
        <v>164321553.36000001</v>
      </c>
      <c r="E133" s="275">
        <v>53.583549718783601</v>
      </c>
      <c r="F133" s="276">
        <v>23714643.030000001</v>
      </c>
    </row>
    <row r="134" spans="1:6">
      <c r="A134" s="273"/>
      <c r="B134" s="273" t="s">
        <v>198</v>
      </c>
      <c r="C134" s="276">
        <v>-14264081</v>
      </c>
      <c r="D134" s="276">
        <v>54909631.770000003</v>
      </c>
      <c r="E134" s="280" t="s">
        <v>225</v>
      </c>
      <c r="F134" s="276">
        <v>-121016582.23999999</v>
      </c>
    </row>
    <row r="135" spans="1:6">
      <c r="A135" s="273" t="s">
        <v>199</v>
      </c>
      <c r="B135" s="273" t="s">
        <v>200</v>
      </c>
      <c r="C135" s="276">
        <v>14264081</v>
      </c>
      <c r="D135" s="284" t="s">
        <v>225</v>
      </c>
      <c r="E135" s="280" t="s">
        <v>225</v>
      </c>
      <c r="F135" s="284" t="s">
        <v>225</v>
      </c>
    </row>
    <row r="136" spans="1:6">
      <c r="A136" s="274" t="s">
        <v>201</v>
      </c>
      <c r="B136" s="273" t="s">
        <v>202</v>
      </c>
      <c r="C136" s="276">
        <v>14264081</v>
      </c>
      <c r="D136" s="284" t="s">
        <v>225</v>
      </c>
      <c r="E136" s="280" t="s">
        <v>225</v>
      </c>
      <c r="F136" s="284" t="s">
        <v>225</v>
      </c>
    </row>
    <row r="137" spans="1:6" ht="26">
      <c r="A137" s="277" t="s">
        <v>339</v>
      </c>
      <c r="B137" s="273" t="s">
        <v>340</v>
      </c>
      <c r="C137" s="276">
        <v>14264081</v>
      </c>
      <c r="D137" s="284" t="s">
        <v>225</v>
      </c>
      <c r="E137" s="280" t="s">
        <v>225</v>
      </c>
      <c r="F137" s="284" t="s">
        <v>225</v>
      </c>
    </row>
    <row r="138" spans="1:6">
      <c r="A138" s="270"/>
      <c r="B138" s="270" t="s">
        <v>512</v>
      </c>
      <c r="C138" s="272"/>
      <c r="D138" s="272"/>
      <c r="E138" s="271"/>
      <c r="F138" s="272"/>
    </row>
    <row r="139" spans="1:6">
      <c r="A139" s="270" t="s">
        <v>222</v>
      </c>
      <c r="B139" s="270" t="s">
        <v>223</v>
      </c>
      <c r="C139" s="272">
        <v>159303168</v>
      </c>
      <c r="D139" s="272">
        <v>155566793.94</v>
      </c>
      <c r="E139" s="271">
        <v>97.654551314384406</v>
      </c>
      <c r="F139" s="272">
        <v>-2159983.06</v>
      </c>
    </row>
    <row r="140" spans="1:6">
      <c r="A140" s="274" t="s">
        <v>260</v>
      </c>
      <c r="B140" s="273" t="s">
        <v>261</v>
      </c>
      <c r="C140" s="276">
        <v>159303168</v>
      </c>
      <c r="D140" s="276">
        <v>155566793.94</v>
      </c>
      <c r="E140" s="275">
        <v>97.654551314384406</v>
      </c>
      <c r="F140" s="276">
        <v>-2159983.06</v>
      </c>
    </row>
    <row r="141" spans="1:6">
      <c r="A141" s="277" t="s">
        <v>262</v>
      </c>
      <c r="B141" s="273" t="s">
        <v>511</v>
      </c>
      <c r="C141" s="276">
        <v>159303168</v>
      </c>
      <c r="D141" s="276">
        <v>155566793.94</v>
      </c>
      <c r="E141" s="275">
        <v>97.654551314384406</v>
      </c>
      <c r="F141" s="276">
        <v>-2159983.06</v>
      </c>
    </row>
    <row r="142" spans="1:6">
      <c r="A142" s="270" t="s">
        <v>502</v>
      </c>
      <c r="B142" s="270" t="s">
        <v>503</v>
      </c>
      <c r="C142" s="272">
        <v>159303168</v>
      </c>
      <c r="D142" s="272">
        <v>155566793.94</v>
      </c>
      <c r="E142" s="271">
        <v>97.654551314384406</v>
      </c>
      <c r="F142" s="272">
        <v>29599248.530000001</v>
      </c>
    </row>
    <row r="143" spans="1:6">
      <c r="A143" s="274" t="s">
        <v>168</v>
      </c>
      <c r="B143" s="273" t="s">
        <v>169</v>
      </c>
      <c r="C143" s="276">
        <v>139751909</v>
      </c>
      <c r="D143" s="276">
        <v>136015536.16999999</v>
      </c>
      <c r="E143" s="275">
        <v>97.326424478394799</v>
      </c>
      <c r="F143" s="276">
        <v>17599248.530000001</v>
      </c>
    </row>
    <row r="144" spans="1:6">
      <c r="A144" s="277" t="s">
        <v>186</v>
      </c>
      <c r="B144" s="273" t="s">
        <v>187</v>
      </c>
      <c r="C144" s="276">
        <v>139368028</v>
      </c>
      <c r="D144" s="276">
        <v>135631656.49000001</v>
      </c>
      <c r="E144" s="275">
        <v>97.319061219693793</v>
      </c>
      <c r="F144" s="276">
        <v>17599248.530000001</v>
      </c>
    </row>
    <row r="145" spans="1:6">
      <c r="A145" s="278" t="s">
        <v>188</v>
      </c>
      <c r="B145" s="273" t="s">
        <v>189</v>
      </c>
      <c r="C145" s="276">
        <v>139368028</v>
      </c>
      <c r="D145" s="276">
        <v>135631656.49000001</v>
      </c>
      <c r="E145" s="275">
        <v>97.319061219693793</v>
      </c>
      <c r="F145" s="276">
        <v>17599248.530000001</v>
      </c>
    </row>
    <row r="146" spans="1:6" ht="26">
      <c r="A146" s="277" t="s">
        <v>299</v>
      </c>
      <c r="B146" s="273" t="s">
        <v>300</v>
      </c>
      <c r="C146" s="276">
        <v>383881</v>
      </c>
      <c r="D146" s="276">
        <v>383879.67999999999</v>
      </c>
      <c r="E146" s="275">
        <v>99.999656143440305</v>
      </c>
      <c r="F146" s="276">
        <v>0</v>
      </c>
    </row>
    <row r="147" spans="1:6" ht="39">
      <c r="A147" s="278" t="s">
        <v>305</v>
      </c>
      <c r="B147" s="273" t="s">
        <v>306</v>
      </c>
      <c r="C147" s="276">
        <v>383881</v>
      </c>
      <c r="D147" s="276">
        <v>383879.67999999999</v>
      </c>
      <c r="E147" s="275">
        <v>99.999656143440305</v>
      </c>
      <c r="F147" s="276">
        <v>0</v>
      </c>
    </row>
    <row r="148" spans="1:6" s="293" customFormat="1" ht="39">
      <c r="A148" s="279" t="s">
        <v>307</v>
      </c>
      <c r="B148" s="273" t="s">
        <v>308</v>
      </c>
      <c r="C148" s="276">
        <v>333304</v>
      </c>
      <c r="D148" s="276">
        <v>333303.06</v>
      </c>
      <c r="E148" s="275">
        <v>99.999717975181795</v>
      </c>
      <c r="F148" s="276">
        <v>0</v>
      </c>
    </row>
    <row r="149" spans="1:6" s="293" customFormat="1" ht="65">
      <c r="A149" s="279" t="s">
        <v>309</v>
      </c>
      <c r="B149" s="273" t="s">
        <v>310</v>
      </c>
      <c r="C149" s="276">
        <v>50577</v>
      </c>
      <c r="D149" s="276">
        <v>50576.62</v>
      </c>
      <c r="E149" s="275">
        <v>99.999248670344201</v>
      </c>
      <c r="F149" s="276">
        <v>0</v>
      </c>
    </row>
    <row r="150" spans="1:6">
      <c r="A150" s="274" t="s">
        <v>192</v>
      </c>
      <c r="B150" s="273" t="s">
        <v>193</v>
      </c>
      <c r="C150" s="276">
        <v>19551259</v>
      </c>
      <c r="D150" s="276">
        <v>19551257.77</v>
      </c>
      <c r="E150" s="275">
        <v>99.999993708844997</v>
      </c>
      <c r="F150" s="276">
        <v>12000000</v>
      </c>
    </row>
    <row r="151" spans="1:6">
      <c r="A151" s="277" t="s">
        <v>319</v>
      </c>
      <c r="B151" s="273" t="s">
        <v>320</v>
      </c>
      <c r="C151" s="276">
        <v>19551259</v>
      </c>
      <c r="D151" s="276">
        <v>19551257.77</v>
      </c>
      <c r="E151" s="275">
        <v>99.999993708844997</v>
      </c>
      <c r="F151" s="276">
        <v>12000000</v>
      </c>
    </row>
    <row r="152" spans="1:6" s="293" customFormat="1" ht="52">
      <c r="A152" s="278" t="s">
        <v>325</v>
      </c>
      <c r="B152" s="273" t="s">
        <v>326</v>
      </c>
      <c r="C152" s="276">
        <v>19551259</v>
      </c>
      <c r="D152" s="276">
        <v>19551257.77</v>
      </c>
      <c r="E152" s="275">
        <v>99.999993708844997</v>
      </c>
      <c r="F152" s="276">
        <v>12000000</v>
      </c>
    </row>
    <row r="153" spans="1:6" ht="39">
      <c r="A153" s="279" t="s">
        <v>327</v>
      </c>
      <c r="B153" s="273" t="s">
        <v>328</v>
      </c>
      <c r="C153" s="276">
        <v>19395893</v>
      </c>
      <c r="D153" s="276">
        <v>19395892.57</v>
      </c>
      <c r="E153" s="275">
        <v>99.999997783035795</v>
      </c>
      <c r="F153" s="276">
        <v>12000000</v>
      </c>
    </row>
    <row r="154" spans="1:6" ht="65">
      <c r="A154" s="279" t="s">
        <v>329</v>
      </c>
      <c r="B154" s="273" t="s">
        <v>330</v>
      </c>
      <c r="C154" s="276">
        <v>155366</v>
      </c>
      <c r="D154" s="276">
        <v>155365.20000000001</v>
      </c>
      <c r="E154" s="275">
        <v>99.999485086827207</v>
      </c>
      <c r="F154" s="276">
        <v>0</v>
      </c>
    </row>
    <row r="155" spans="1:6">
      <c r="A155" s="273"/>
      <c r="B155" s="273" t="s">
        <v>198</v>
      </c>
      <c r="C155" s="276">
        <v>0</v>
      </c>
      <c r="D155" s="276">
        <v>0</v>
      </c>
      <c r="E155" s="280" t="s">
        <v>225</v>
      </c>
      <c r="F155" s="276">
        <v>-31759231.59</v>
      </c>
    </row>
    <row r="156" spans="1:6">
      <c r="A156" s="270"/>
      <c r="B156" s="270" t="s">
        <v>513</v>
      </c>
      <c r="C156" s="272"/>
      <c r="D156" s="272"/>
      <c r="E156" s="271"/>
      <c r="F156" s="272"/>
    </row>
    <row r="157" spans="1:6">
      <c r="A157" s="270" t="s">
        <v>222</v>
      </c>
      <c r="B157" s="270" t="s">
        <v>223</v>
      </c>
      <c r="C157" s="272">
        <v>52651315</v>
      </c>
      <c r="D157" s="272">
        <v>52651311.460000001</v>
      </c>
      <c r="E157" s="271">
        <v>99.999993276521195</v>
      </c>
      <c r="F157" s="272">
        <v>-3.54</v>
      </c>
    </row>
    <row r="158" spans="1:6">
      <c r="A158" s="274" t="s">
        <v>260</v>
      </c>
      <c r="B158" s="273" t="s">
        <v>261</v>
      </c>
      <c r="C158" s="276">
        <v>52651315</v>
      </c>
      <c r="D158" s="276">
        <v>52651311.460000001</v>
      </c>
      <c r="E158" s="275">
        <v>99.999993276521195</v>
      </c>
      <c r="F158" s="276">
        <v>-3.54</v>
      </c>
    </row>
    <row r="159" spans="1:6">
      <c r="A159" s="277" t="s">
        <v>262</v>
      </c>
      <c r="B159" s="273" t="s">
        <v>511</v>
      </c>
      <c r="C159" s="276">
        <v>52651315</v>
      </c>
      <c r="D159" s="276">
        <v>52651311.460000001</v>
      </c>
      <c r="E159" s="275">
        <v>99.999993276521195</v>
      </c>
      <c r="F159" s="276">
        <v>-3.54</v>
      </c>
    </row>
    <row r="160" spans="1:6">
      <c r="A160" s="270" t="s">
        <v>502</v>
      </c>
      <c r="B160" s="270" t="s">
        <v>503</v>
      </c>
      <c r="C160" s="272">
        <v>52651315</v>
      </c>
      <c r="D160" s="272">
        <v>52651311.460000001</v>
      </c>
      <c r="E160" s="271">
        <v>99.999993276521195</v>
      </c>
      <c r="F160" s="272">
        <v>0</v>
      </c>
    </row>
    <row r="161" spans="1:6">
      <c r="A161" s="274" t="s">
        <v>168</v>
      </c>
      <c r="B161" s="273" t="s">
        <v>169</v>
      </c>
      <c r="C161" s="276">
        <v>45100056</v>
      </c>
      <c r="D161" s="276">
        <v>45100053.689999998</v>
      </c>
      <c r="E161" s="275">
        <v>99.999994878055105</v>
      </c>
      <c r="F161" s="276">
        <v>0</v>
      </c>
    </row>
    <row r="162" spans="1:6">
      <c r="A162" s="277" t="s">
        <v>186</v>
      </c>
      <c r="B162" s="273" t="s">
        <v>187</v>
      </c>
      <c r="C162" s="276">
        <v>44716175</v>
      </c>
      <c r="D162" s="276">
        <v>44716174.009999998</v>
      </c>
      <c r="E162" s="275">
        <v>99.999997786036005</v>
      </c>
      <c r="F162" s="276">
        <v>0</v>
      </c>
    </row>
    <row r="163" spans="1:6">
      <c r="A163" s="278" t="s">
        <v>188</v>
      </c>
      <c r="B163" s="273" t="s">
        <v>189</v>
      </c>
      <c r="C163" s="276">
        <v>44716175</v>
      </c>
      <c r="D163" s="276">
        <v>44716174.009999998</v>
      </c>
      <c r="E163" s="275">
        <v>99.999997786036005</v>
      </c>
      <c r="F163" s="276">
        <v>0</v>
      </c>
    </row>
    <row r="164" spans="1:6" ht="26">
      <c r="A164" s="277" t="s">
        <v>299</v>
      </c>
      <c r="B164" s="273" t="s">
        <v>300</v>
      </c>
      <c r="C164" s="276">
        <v>383881</v>
      </c>
      <c r="D164" s="276">
        <v>383879.67999999999</v>
      </c>
      <c r="E164" s="275">
        <v>99.999656143440305</v>
      </c>
      <c r="F164" s="276">
        <v>0</v>
      </c>
    </row>
    <row r="165" spans="1:6" ht="39">
      <c r="A165" s="278" t="s">
        <v>305</v>
      </c>
      <c r="B165" s="273" t="s">
        <v>306</v>
      </c>
      <c r="C165" s="276">
        <v>383881</v>
      </c>
      <c r="D165" s="276">
        <v>383879.67999999999</v>
      </c>
      <c r="E165" s="275">
        <v>99.999656143440305</v>
      </c>
      <c r="F165" s="276">
        <v>0</v>
      </c>
    </row>
    <row r="166" spans="1:6" ht="39">
      <c r="A166" s="279" t="s">
        <v>307</v>
      </c>
      <c r="B166" s="273" t="s">
        <v>308</v>
      </c>
      <c r="C166" s="276">
        <v>333304</v>
      </c>
      <c r="D166" s="276">
        <v>333303.06</v>
      </c>
      <c r="E166" s="275">
        <v>99.999717975181795</v>
      </c>
      <c r="F166" s="276">
        <v>0</v>
      </c>
    </row>
    <row r="167" spans="1:6" ht="65">
      <c r="A167" s="279" t="s">
        <v>309</v>
      </c>
      <c r="B167" s="273" t="s">
        <v>310</v>
      </c>
      <c r="C167" s="276">
        <v>50577</v>
      </c>
      <c r="D167" s="276">
        <v>50576.62</v>
      </c>
      <c r="E167" s="275">
        <v>99.999248670344201</v>
      </c>
      <c r="F167" s="276">
        <v>0</v>
      </c>
    </row>
    <row r="168" spans="1:6">
      <c r="A168" s="274" t="s">
        <v>192</v>
      </c>
      <c r="B168" s="273" t="s">
        <v>193</v>
      </c>
      <c r="C168" s="276">
        <v>7551259</v>
      </c>
      <c r="D168" s="276">
        <v>7551257.7699999996</v>
      </c>
      <c r="E168" s="275">
        <v>99.999983711325498</v>
      </c>
      <c r="F168" s="276">
        <v>0</v>
      </c>
    </row>
    <row r="169" spans="1:6">
      <c r="A169" s="277" t="s">
        <v>319</v>
      </c>
      <c r="B169" s="273" t="s">
        <v>320</v>
      </c>
      <c r="C169" s="276">
        <v>7551259</v>
      </c>
      <c r="D169" s="276">
        <v>7551257.7699999996</v>
      </c>
      <c r="E169" s="275">
        <v>99.999983711325498</v>
      </c>
      <c r="F169" s="276">
        <v>0</v>
      </c>
    </row>
    <row r="170" spans="1:6" s="293" customFormat="1" ht="52">
      <c r="A170" s="278" t="s">
        <v>325</v>
      </c>
      <c r="B170" s="273" t="s">
        <v>326</v>
      </c>
      <c r="C170" s="276">
        <v>7551259</v>
      </c>
      <c r="D170" s="276">
        <v>7551257.7699999996</v>
      </c>
      <c r="E170" s="275">
        <v>99.999983711325498</v>
      </c>
      <c r="F170" s="276">
        <v>0</v>
      </c>
    </row>
    <row r="171" spans="1:6" s="293" customFormat="1" ht="39">
      <c r="A171" s="279" t="s">
        <v>327</v>
      </c>
      <c r="B171" s="273" t="s">
        <v>328</v>
      </c>
      <c r="C171" s="276">
        <v>7395893</v>
      </c>
      <c r="D171" s="276">
        <v>7395892.5700000003</v>
      </c>
      <c r="E171" s="275">
        <v>99.999994185962393</v>
      </c>
      <c r="F171" s="276">
        <v>0</v>
      </c>
    </row>
    <row r="172" spans="1:6" ht="65">
      <c r="A172" s="279" t="s">
        <v>329</v>
      </c>
      <c r="B172" s="273" t="s">
        <v>330</v>
      </c>
      <c r="C172" s="276">
        <v>155366</v>
      </c>
      <c r="D172" s="276">
        <v>155365.20000000001</v>
      </c>
      <c r="E172" s="275">
        <v>99.999485086827207</v>
      </c>
      <c r="F172" s="276">
        <v>0</v>
      </c>
    </row>
    <row r="173" spans="1:6">
      <c r="A173" s="273"/>
      <c r="B173" s="273" t="s">
        <v>198</v>
      </c>
      <c r="C173" s="276">
        <v>0</v>
      </c>
      <c r="D173" s="276">
        <v>0</v>
      </c>
      <c r="E173" s="280" t="s">
        <v>225</v>
      </c>
      <c r="F173" s="276">
        <v>-3.54</v>
      </c>
    </row>
    <row r="174" spans="1:6">
      <c r="A174" s="270"/>
      <c r="B174" s="270" t="s">
        <v>514</v>
      </c>
      <c r="C174" s="272"/>
      <c r="D174" s="272"/>
      <c r="E174" s="271"/>
      <c r="F174" s="272"/>
    </row>
    <row r="175" spans="1:6">
      <c r="A175" s="270" t="s">
        <v>222</v>
      </c>
      <c r="B175" s="270" t="s">
        <v>223</v>
      </c>
      <c r="C175" s="272">
        <v>106651853</v>
      </c>
      <c r="D175" s="272">
        <v>102915482.48</v>
      </c>
      <c r="E175" s="271">
        <v>96.496666101056903</v>
      </c>
      <c r="F175" s="272">
        <v>-2159979.52</v>
      </c>
    </row>
    <row r="176" spans="1:6">
      <c r="A176" s="274" t="s">
        <v>260</v>
      </c>
      <c r="B176" s="273" t="s">
        <v>261</v>
      </c>
      <c r="C176" s="276">
        <v>106651853</v>
      </c>
      <c r="D176" s="276">
        <v>102915482.48</v>
      </c>
      <c r="E176" s="275">
        <v>96.496666101056903</v>
      </c>
      <c r="F176" s="276">
        <v>-2159979.52</v>
      </c>
    </row>
    <row r="177" spans="1:6" s="293" customFormat="1">
      <c r="A177" s="277" t="s">
        <v>262</v>
      </c>
      <c r="B177" s="273" t="s">
        <v>511</v>
      </c>
      <c r="C177" s="276">
        <v>106651853</v>
      </c>
      <c r="D177" s="276">
        <v>102915482.48</v>
      </c>
      <c r="E177" s="275">
        <v>96.496666101056903</v>
      </c>
      <c r="F177" s="276">
        <v>-2159979.52</v>
      </c>
    </row>
    <row r="178" spans="1:6">
      <c r="A178" s="270" t="s">
        <v>502</v>
      </c>
      <c r="B178" s="270" t="s">
        <v>503</v>
      </c>
      <c r="C178" s="272">
        <v>106651853</v>
      </c>
      <c r="D178" s="272">
        <v>102915482.48</v>
      </c>
      <c r="E178" s="271">
        <v>96.496666101056903</v>
      </c>
      <c r="F178" s="272">
        <v>29599248.530000001</v>
      </c>
    </row>
    <row r="179" spans="1:6">
      <c r="A179" s="274" t="s">
        <v>168</v>
      </c>
      <c r="B179" s="273" t="s">
        <v>169</v>
      </c>
      <c r="C179" s="276">
        <v>94651853</v>
      </c>
      <c r="D179" s="276">
        <v>90915482.480000004</v>
      </c>
      <c r="E179" s="275">
        <v>96.052512020023499</v>
      </c>
      <c r="F179" s="276">
        <v>17599248.530000001</v>
      </c>
    </row>
    <row r="180" spans="1:6">
      <c r="A180" s="277" t="s">
        <v>186</v>
      </c>
      <c r="B180" s="273" t="s">
        <v>187</v>
      </c>
      <c r="C180" s="276">
        <v>94651853</v>
      </c>
      <c r="D180" s="276">
        <v>90915482.480000004</v>
      </c>
      <c r="E180" s="275">
        <v>96.052512020023499</v>
      </c>
      <c r="F180" s="276">
        <v>17599248.530000001</v>
      </c>
    </row>
    <row r="181" spans="1:6">
      <c r="A181" s="278" t="s">
        <v>188</v>
      </c>
      <c r="B181" s="273" t="s">
        <v>189</v>
      </c>
      <c r="C181" s="276">
        <v>94651853</v>
      </c>
      <c r="D181" s="276">
        <v>90915482.480000004</v>
      </c>
      <c r="E181" s="275">
        <v>96.052512020023499</v>
      </c>
      <c r="F181" s="276">
        <v>17599248.530000001</v>
      </c>
    </row>
    <row r="182" spans="1:6">
      <c r="A182" s="274" t="s">
        <v>192</v>
      </c>
      <c r="B182" s="273" t="s">
        <v>193</v>
      </c>
      <c r="C182" s="276">
        <v>12000000</v>
      </c>
      <c r="D182" s="276">
        <v>12000000</v>
      </c>
      <c r="E182" s="275">
        <v>100</v>
      </c>
      <c r="F182" s="276">
        <v>12000000</v>
      </c>
    </row>
    <row r="183" spans="1:6">
      <c r="A183" s="277" t="s">
        <v>319</v>
      </c>
      <c r="B183" s="273" t="s">
        <v>320</v>
      </c>
      <c r="C183" s="276">
        <v>12000000</v>
      </c>
      <c r="D183" s="276">
        <v>12000000</v>
      </c>
      <c r="E183" s="275">
        <v>100</v>
      </c>
      <c r="F183" s="276">
        <v>12000000</v>
      </c>
    </row>
    <row r="184" spans="1:6" ht="52">
      <c r="A184" s="278" t="s">
        <v>325</v>
      </c>
      <c r="B184" s="273" t="s">
        <v>326</v>
      </c>
      <c r="C184" s="276">
        <v>12000000</v>
      </c>
      <c r="D184" s="276">
        <v>12000000</v>
      </c>
      <c r="E184" s="275">
        <v>100</v>
      </c>
      <c r="F184" s="276">
        <v>12000000</v>
      </c>
    </row>
    <row r="185" spans="1:6" ht="39">
      <c r="A185" s="279" t="s">
        <v>327</v>
      </c>
      <c r="B185" s="273" t="s">
        <v>328</v>
      </c>
      <c r="C185" s="276">
        <v>12000000</v>
      </c>
      <c r="D185" s="276">
        <v>12000000</v>
      </c>
      <c r="E185" s="275">
        <v>100</v>
      </c>
      <c r="F185" s="276">
        <v>12000000</v>
      </c>
    </row>
    <row r="186" spans="1:6">
      <c r="A186" s="273"/>
      <c r="B186" s="273" t="s">
        <v>198</v>
      </c>
      <c r="C186" s="276">
        <v>0</v>
      </c>
      <c r="D186" s="276">
        <v>0</v>
      </c>
      <c r="E186" s="280" t="s">
        <v>225</v>
      </c>
      <c r="F186" s="276">
        <v>-31759228.050000001</v>
      </c>
    </row>
    <row r="187" spans="1:6">
      <c r="A187" s="270"/>
      <c r="B187" s="270" t="s">
        <v>515</v>
      </c>
      <c r="C187" s="272"/>
      <c r="D187" s="272"/>
      <c r="E187" s="271"/>
      <c r="F187" s="272"/>
    </row>
    <row r="188" spans="1:6">
      <c r="A188" s="270" t="s">
        <v>222</v>
      </c>
      <c r="B188" s="270" t="s">
        <v>223</v>
      </c>
      <c r="C188" s="272">
        <v>178854314</v>
      </c>
      <c r="D188" s="272">
        <v>172574113.81999999</v>
      </c>
      <c r="E188" s="271">
        <v>96.488650433111701</v>
      </c>
      <c r="F188" s="272">
        <v>-1167692.18</v>
      </c>
    </row>
    <row r="189" spans="1:6">
      <c r="A189" s="274" t="s">
        <v>260</v>
      </c>
      <c r="B189" s="273" t="s">
        <v>261</v>
      </c>
      <c r="C189" s="276">
        <v>178854314</v>
      </c>
      <c r="D189" s="276">
        <v>172574113.81999999</v>
      </c>
      <c r="E189" s="275">
        <v>96.488650433111701</v>
      </c>
      <c r="F189" s="276">
        <v>-1167692.18</v>
      </c>
    </row>
    <row r="190" spans="1:6">
      <c r="A190" s="277" t="s">
        <v>262</v>
      </c>
      <c r="B190" s="273" t="s">
        <v>511</v>
      </c>
      <c r="C190" s="276">
        <v>178854314</v>
      </c>
      <c r="D190" s="276">
        <v>172574113.81999999</v>
      </c>
      <c r="E190" s="275">
        <v>96.488650433111701</v>
      </c>
      <c r="F190" s="276">
        <v>-1167692.18</v>
      </c>
    </row>
    <row r="191" spans="1:6">
      <c r="A191" s="270" t="s">
        <v>502</v>
      </c>
      <c r="B191" s="270" t="s">
        <v>503</v>
      </c>
      <c r="C191" s="272">
        <v>178854314</v>
      </c>
      <c r="D191" s="272">
        <v>172574113.81999999</v>
      </c>
      <c r="E191" s="271">
        <v>96.488650433111701</v>
      </c>
      <c r="F191" s="272">
        <v>18667993.829999998</v>
      </c>
    </row>
    <row r="192" spans="1:6">
      <c r="A192" s="274" t="s">
        <v>168</v>
      </c>
      <c r="B192" s="273" t="s">
        <v>169</v>
      </c>
      <c r="C192" s="276">
        <v>133342300</v>
      </c>
      <c r="D192" s="276">
        <v>131738526.65000001</v>
      </c>
      <c r="E192" s="275">
        <v>98.797250872378797</v>
      </c>
      <c r="F192" s="276">
        <v>16920346.34</v>
      </c>
    </row>
    <row r="193" spans="1:6">
      <c r="A193" s="277" t="s">
        <v>170</v>
      </c>
      <c r="B193" s="273" t="s">
        <v>171</v>
      </c>
      <c r="C193" s="276">
        <v>11013855</v>
      </c>
      <c r="D193" s="276">
        <v>9673775.25</v>
      </c>
      <c r="E193" s="275">
        <v>87.832781982330403</v>
      </c>
      <c r="F193" s="276">
        <v>1589890.24</v>
      </c>
    </row>
    <row r="194" spans="1:6">
      <c r="A194" s="278" t="s">
        <v>172</v>
      </c>
      <c r="B194" s="273" t="s">
        <v>173</v>
      </c>
      <c r="C194" s="276">
        <v>5563451</v>
      </c>
      <c r="D194" s="276">
        <v>4926130.03</v>
      </c>
      <c r="E194" s="275">
        <v>88.544502863420604</v>
      </c>
      <c r="F194" s="276">
        <v>1009709.33</v>
      </c>
    </row>
    <row r="195" spans="1:6" s="293" customFormat="1">
      <c r="A195" s="278" t="s">
        <v>178</v>
      </c>
      <c r="B195" s="273" t="s">
        <v>179</v>
      </c>
      <c r="C195" s="276">
        <v>5450404</v>
      </c>
      <c r="D195" s="276">
        <v>4747645.22</v>
      </c>
      <c r="E195" s="275">
        <v>87.106299276163796</v>
      </c>
      <c r="F195" s="276">
        <v>580180.91</v>
      </c>
    </row>
    <row r="196" spans="1:6" s="293" customFormat="1">
      <c r="A196" s="277" t="s">
        <v>186</v>
      </c>
      <c r="B196" s="273" t="s">
        <v>187</v>
      </c>
      <c r="C196" s="276">
        <v>115979472</v>
      </c>
      <c r="D196" s="276">
        <v>115859664.26000001</v>
      </c>
      <c r="E196" s="275">
        <v>99.896699184835001</v>
      </c>
      <c r="F196" s="276">
        <v>15241161.869999999</v>
      </c>
    </row>
    <row r="197" spans="1:6">
      <c r="A197" s="278" t="s">
        <v>188</v>
      </c>
      <c r="B197" s="273" t="s">
        <v>189</v>
      </c>
      <c r="C197" s="276">
        <v>115979472</v>
      </c>
      <c r="D197" s="276">
        <v>115859664.26000001</v>
      </c>
      <c r="E197" s="275">
        <v>99.896699184835001</v>
      </c>
      <c r="F197" s="276">
        <v>15241161.869999999</v>
      </c>
    </row>
    <row r="198" spans="1:6" ht="26">
      <c r="A198" s="277" t="s">
        <v>299</v>
      </c>
      <c r="B198" s="273" t="s">
        <v>300</v>
      </c>
      <c r="C198" s="276">
        <v>6348973</v>
      </c>
      <c r="D198" s="276">
        <v>6205087.1399999997</v>
      </c>
      <c r="E198" s="275">
        <v>97.733714413339001</v>
      </c>
      <c r="F198" s="276">
        <v>89294.23</v>
      </c>
    </row>
    <row r="199" spans="1:6" ht="39">
      <c r="A199" s="278" t="s">
        <v>305</v>
      </c>
      <c r="B199" s="273" t="s">
        <v>306</v>
      </c>
      <c r="C199" s="276">
        <v>6348973</v>
      </c>
      <c r="D199" s="276">
        <v>6205087.1399999997</v>
      </c>
      <c r="E199" s="275">
        <v>97.733714413339001</v>
      </c>
      <c r="F199" s="276">
        <v>89294.23</v>
      </c>
    </row>
    <row r="200" spans="1:6" ht="39">
      <c r="A200" s="279" t="s">
        <v>307</v>
      </c>
      <c r="B200" s="273" t="s">
        <v>308</v>
      </c>
      <c r="C200" s="276">
        <v>1125425</v>
      </c>
      <c r="D200" s="276">
        <v>1124290.29</v>
      </c>
      <c r="E200" s="275">
        <v>99.899174978341506</v>
      </c>
      <c r="F200" s="276">
        <v>7045.23</v>
      </c>
    </row>
    <row r="201" spans="1:6" ht="65">
      <c r="A201" s="279" t="s">
        <v>309</v>
      </c>
      <c r="B201" s="273" t="s">
        <v>310</v>
      </c>
      <c r="C201" s="276">
        <v>5223548</v>
      </c>
      <c r="D201" s="276">
        <v>5080796.8499999996</v>
      </c>
      <c r="E201" s="275">
        <v>97.267161132624807</v>
      </c>
      <c r="F201" s="276">
        <v>82249</v>
      </c>
    </row>
    <row r="202" spans="1:6" s="293" customFormat="1">
      <c r="A202" s="274" t="s">
        <v>192</v>
      </c>
      <c r="B202" s="273" t="s">
        <v>193</v>
      </c>
      <c r="C202" s="276">
        <v>45512014</v>
      </c>
      <c r="D202" s="276">
        <v>40835587.170000002</v>
      </c>
      <c r="E202" s="275">
        <v>89.724851925911295</v>
      </c>
      <c r="F202" s="276">
        <v>1747647.49</v>
      </c>
    </row>
    <row r="203" spans="1:6">
      <c r="A203" s="277" t="s">
        <v>194</v>
      </c>
      <c r="B203" s="273" t="s">
        <v>195</v>
      </c>
      <c r="C203" s="276">
        <v>10120973</v>
      </c>
      <c r="D203" s="276">
        <v>5446363.5999999996</v>
      </c>
      <c r="E203" s="275">
        <v>53.812648250321402</v>
      </c>
      <c r="F203" s="276">
        <v>630614.03</v>
      </c>
    </row>
    <row r="204" spans="1:6">
      <c r="A204" s="277" t="s">
        <v>319</v>
      </c>
      <c r="B204" s="273" t="s">
        <v>320</v>
      </c>
      <c r="C204" s="276">
        <v>35391041</v>
      </c>
      <c r="D204" s="276">
        <v>35389223.57</v>
      </c>
      <c r="E204" s="275">
        <v>99.994864717316403</v>
      </c>
      <c r="F204" s="276">
        <v>1117033.46</v>
      </c>
    </row>
    <row r="205" spans="1:6" ht="52">
      <c r="A205" s="278" t="s">
        <v>325</v>
      </c>
      <c r="B205" s="273" t="s">
        <v>326</v>
      </c>
      <c r="C205" s="276">
        <v>35391041</v>
      </c>
      <c r="D205" s="276">
        <v>35389223.57</v>
      </c>
      <c r="E205" s="275">
        <v>99.994864717316403</v>
      </c>
      <c r="F205" s="276">
        <v>1117033.46</v>
      </c>
    </row>
    <row r="206" spans="1:6" ht="39">
      <c r="A206" s="279" t="s">
        <v>327</v>
      </c>
      <c r="B206" s="273" t="s">
        <v>328</v>
      </c>
      <c r="C206" s="276">
        <v>31496691</v>
      </c>
      <c r="D206" s="276">
        <v>31494873.68</v>
      </c>
      <c r="E206" s="275">
        <v>99.994230124046993</v>
      </c>
      <c r="F206" s="276">
        <v>1117033.46</v>
      </c>
    </row>
    <row r="207" spans="1:6" ht="65">
      <c r="A207" s="279" t="s">
        <v>329</v>
      </c>
      <c r="B207" s="273" t="s">
        <v>330</v>
      </c>
      <c r="C207" s="276">
        <v>3894350</v>
      </c>
      <c r="D207" s="276">
        <v>3894349.89</v>
      </c>
      <c r="E207" s="275">
        <v>99.999997175395094</v>
      </c>
      <c r="F207" s="276">
        <v>0</v>
      </c>
    </row>
    <row r="208" spans="1:6">
      <c r="A208" s="273"/>
      <c r="B208" s="273" t="s">
        <v>198</v>
      </c>
      <c r="C208" s="276">
        <v>0</v>
      </c>
      <c r="D208" s="276">
        <v>0</v>
      </c>
      <c r="E208" s="280" t="s">
        <v>225</v>
      </c>
      <c r="F208" s="276">
        <v>-19835686.010000002</v>
      </c>
    </row>
    <row r="209" spans="1:6" ht="26">
      <c r="A209" s="270"/>
      <c r="B209" s="270" t="s">
        <v>516</v>
      </c>
      <c r="C209" s="272"/>
      <c r="D209" s="272"/>
      <c r="E209" s="271"/>
      <c r="F209" s="272"/>
    </row>
    <row r="210" spans="1:6">
      <c r="A210" s="270" t="s">
        <v>222</v>
      </c>
      <c r="B210" s="270" t="s">
        <v>223</v>
      </c>
      <c r="C210" s="272">
        <v>71672710</v>
      </c>
      <c r="D210" s="272">
        <v>71672707.290000007</v>
      </c>
      <c r="E210" s="271">
        <v>99.999996218923499</v>
      </c>
      <c r="F210" s="272">
        <v>-2.71</v>
      </c>
    </row>
    <row r="211" spans="1:6">
      <c r="A211" s="274" t="s">
        <v>260</v>
      </c>
      <c r="B211" s="273" t="s">
        <v>261</v>
      </c>
      <c r="C211" s="276">
        <v>71672710</v>
      </c>
      <c r="D211" s="276">
        <v>71672707.290000007</v>
      </c>
      <c r="E211" s="275">
        <v>99.999996218923499</v>
      </c>
      <c r="F211" s="276">
        <v>-2.71</v>
      </c>
    </row>
    <row r="212" spans="1:6">
      <c r="A212" s="277" t="s">
        <v>262</v>
      </c>
      <c r="B212" s="273" t="s">
        <v>511</v>
      </c>
      <c r="C212" s="276">
        <v>71672710</v>
      </c>
      <c r="D212" s="276">
        <v>71672707.290000007</v>
      </c>
      <c r="E212" s="275">
        <v>99.999996218923499</v>
      </c>
      <c r="F212" s="276">
        <v>-2.71</v>
      </c>
    </row>
    <row r="213" spans="1:6">
      <c r="A213" s="270" t="s">
        <v>502</v>
      </c>
      <c r="B213" s="270" t="s">
        <v>503</v>
      </c>
      <c r="C213" s="272">
        <v>71672710</v>
      </c>
      <c r="D213" s="272">
        <v>71672707.290000007</v>
      </c>
      <c r="E213" s="271">
        <v>99.999996218923499</v>
      </c>
      <c r="F213" s="272">
        <v>0</v>
      </c>
    </row>
    <row r="214" spans="1:6">
      <c r="A214" s="274" t="s">
        <v>168</v>
      </c>
      <c r="B214" s="273" t="s">
        <v>169</v>
      </c>
      <c r="C214" s="276">
        <v>54659066</v>
      </c>
      <c r="D214" s="276">
        <v>54659064.289999999</v>
      </c>
      <c r="E214" s="275">
        <v>99.999996871516203</v>
      </c>
      <c r="F214" s="276">
        <v>0</v>
      </c>
    </row>
    <row r="215" spans="1:6">
      <c r="A215" s="277" t="s">
        <v>186</v>
      </c>
      <c r="B215" s="273" t="s">
        <v>187</v>
      </c>
      <c r="C215" s="276">
        <v>48571093</v>
      </c>
      <c r="D215" s="276">
        <v>48571092.359999999</v>
      </c>
      <c r="E215" s="275">
        <v>99.999998682343801</v>
      </c>
      <c r="F215" s="276">
        <v>0</v>
      </c>
    </row>
    <row r="216" spans="1:6">
      <c r="A216" s="278" t="s">
        <v>188</v>
      </c>
      <c r="B216" s="273" t="s">
        <v>189</v>
      </c>
      <c r="C216" s="276">
        <v>48571093</v>
      </c>
      <c r="D216" s="276">
        <v>48571092.359999999</v>
      </c>
      <c r="E216" s="275">
        <v>99.999998682343801</v>
      </c>
      <c r="F216" s="276">
        <v>0</v>
      </c>
    </row>
    <row r="217" spans="1:6" ht="26">
      <c r="A217" s="277" t="s">
        <v>299</v>
      </c>
      <c r="B217" s="273" t="s">
        <v>300</v>
      </c>
      <c r="C217" s="276">
        <v>6087973</v>
      </c>
      <c r="D217" s="276">
        <v>6087971.9299999997</v>
      </c>
      <c r="E217" s="275">
        <v>99.999982424363594</v>
      </c>
      <c r="F217" s="276">
        <v>0</v>
      </c>
    </row>
    <row r="218" spans="1:6" ht="39">
      <c r="A218" s="278" t="s">
        <v>305</v>
      </c>
      <c r="B218" s="273" t="s">
        <v>306</v>
      </c>
      <c r="C218" s="276">
        <v>6087973</v>
      </c>
      <c r="D218" s="276">
        <v>6087971.9299999997</v>
      </c>
      <c r="E218" s="275">
        <v>99.999982424363594</v>
      </c>
      <c r="F218" s="276">
        <v>0</v>
      </c>
    </row>
    <row r="219" spans="1:6" ht="39">
      <c r="A219" s="279" t="s">
        <v>307</v>
      </c>
      <c r="B219" s="273" t="s">
        <v>308</v>
      </c>
      <c r="C219" s="276">
        <v>1089425</v>
      </c>
      <c r="D219" s="276">
        <v>1089424.08</v>
      </c>
      <c r="E219" s="275">
        <v>99.999915551781896</v>
      </c>
      <c r="F219" s="276">
        <v>0</v>
      </c>
    </row>
    <row r="220" spans="1:6" s="293" customFormat="1" ht="65">
      <c r="A220" s="279" t="s">
        <v>309</v>
      </c>
      <c r="B220" s="273" t="s">
        <v>310</v>
      </c>
      <c r="C220" s="276">
        <v>4998548</v>
      </c>
      <c r="D220" s="276">
        <v>4998547.8499999996</v>
      </c>
      <c r="E220" s="275">
        <v>99.999996999128598</v>
      </c>
      <c r="F220" s="276">
        <v>0</v>
      </c>
    </row>
    <row r="221" spans="1:6" s="293" customFormat="1">
      <c r="A221" s="274" t="s">
        <v>192</v>
      </c>
      <c r="B221" s="273" t="s">
        <v>193</v>
      </c>
      <c r="C221" s="276">
        <v>17013644</v>
      </c>
      <c r="D221" s="276">
        <v>17013643</v>
      </c>
      <c r="E221" s="275">
        <v>99.999994122364399</v>
      </c>
      <c r="F221" s="276">
        <v>0</v>
      </c>
    </row>
    <row r="222" spans="1:6">
      <c r="A222" s="277" t="s">
        <v>319</v>
      </c>
      <c r="B222" s="273" t="s">
        <v>320</v>
      </c>
      <c r="C222" s="276">
        <v>17013644</v>
      </c>
      <c r="D222" s="276">
        <v>17013643</v>
      </c>
      <c r="E222" s="275">
        <v>99.999994122364399</v>
      </c>
      <c r="F222" s="276">
        <v>0</v>
      </c>
    </row>
    <row r="223" spans="1:6" ht="52">
      <c r="A223" s="278" t="s">
        <v>325</v>
      </c>
      <c r="B223" s="273" t="s">
        <v>326</v>
      </c>
      <c r="C223" s="276">
        <v>17013644</v>
      </c>
      <c r="D223" s="276">
        <v>17013643</v>
      </c>
      <c r="E223" s="275">
        <v>99.999994122364399</v>
      </c>
      <c r="F223" s="276">
        <v>0</v>
      </c>
    </row>
    <row r="224" spans="1:6" s="293" customFormat="1" ht="39">
      <c r="A224" s="279" t="s">
        <v>327</v>
      </c>
      <c r="B224" s="273" t="s">
        <v>328</v>
      </c>
      <c r="C224" s="276">
        <v>13119294</v>
      </c>
      <c r="D224" s="276">
        <v>13119293.109999999</v>
      </c>
      <c r="E224" s="275">
        <v>99.999993216098403</v>
      </c>
      <c r="F224" s="276">
        <v>0</v>
      </c>
    </row>
    <row r="225" spans="1:6" ht="65">
      <c r="A225" s="279" t="s">
        <v>329</v>
      </c>
      <c r="B225" s="273" t="s">
        <v>330</v>
      </c>
      <c r="C225" s="276">
        <v>3894350</v>
      </c>
      <c r="D225" s="276">
        <v>3894349.89</v>
      </c>
      <c r="E225" s="275">
        <v>99.999997175395094</v>
      </c>
      <c r="F225" s="276">
        <v>0</v>
      </c>
    </row>
    <row r="226" spans="1:6">
      <c r="A226" s="273"/>
      <c r="B226" s="273" t="s">
        <v>198</v>
      </c>
      <c r="C226" s="276">
        <v>0</v>
      </c>
      <c r="D226" s="276">
        <v>0</v>
      </c>
      <c r="E226" s="280" t="s">
        <v>225</v>
      </c>
      <c r="F226" s="276">
        <v>-2.71</v>
      </c>
    </row>
    <row r="227" spans="1:6" ht="26">
      <c r="A227" s="270"/>
      <c r="B227" s="270" t="s">
        <v>517</v>
      </c>
      <c r="C227" s="272"/>
      <c r="D227" s="272"/>
      <c r="E227" s="271"/>
      <c r="F227" s="272"/>
    </row>
    <row r="228" spans="1:6">
      <c r="A228" s="270" t="s">
        <v>222</v>
      </c>
      <c r="B228" s="270" t="s">
        <v>223</v>
      </c>
      <c r="C228" s="272">
        <v>107181604</v>
      </c>
      <c r="D228" s="272">
        <v>100901406.53</v>
      </c>
      <c r="E228" s="271">
        <v>94.140601338640195</v>
      </c>
      <c r="F228" s="272">
        <v>-1167689.47</v>
      </c>
    </row>
    <row r="229" spans="1:6">
      <c r="A229" s="274" t="s">
        <v>260</v>
      </c>
      <c r="B229" s="273" t="s">
        <v>261</v>
      </c>
      <c r="C229" s="276">
        <v>107181604</v>
      </c>
      <c r="D229" s="276">
        <v>100901406.53</v>
      </c>
      <c r="E229" s="275">
        <v>94.140601338640195</v>
      </c>
      <c r="F229" s="276">
        <v>-1167689.47</v>
      </c>
    </row>
    <row r="230" spans="1:6" s="293" customFormat="1">
      <c r="A230" s="277" t="s">
        <v>262</v>
      </c>
      <c r="B230" s="273" t="s">
        <v>511</v>
      </c>
      <c r="C230" s="276">
        <v>107181604</v>
      </c>
      <c r="D230" s="276">
        <v>100901406.53</v>
      </c>
      <c r="E230" s="275">
        <v>94.140601338640195</v>
      </c>
      <c r="F230" s="276">
        <v>-1167689.47</v>
      </c>
    </row>
    <row r="231" spans="1:6" s="293" customFormat="1">
      <c r="A231" s="270" t="s">
        <v>502</v>
      </c>
      <c r="B231" s="270" t="s">
        <v>503</v>
      </c>
      <c r="C231" s="272">
        <v>107181604</v>
      </c>
      <c r="D231" s="272">
        <v>100901406.53</v>
      </c>
      <c r="E231" s="271">
        <v>94.140601338640195</v>
      </c>
      <c r="F231" s="272">
        <v>18667993.829999998</v>
      </c>
    </row>
    <row r="232" spans="1:6">
      <c r="A232" s="274" t="s">
        <v>168</v>
      </c>
      <c r="B232" s="273" t="s">
        <v>169</v>
      </c>
      <c r="C232" s="276">
        <v>78683234</v>
      </c>
      <c r="D232" s="276">
        <v>77079462.359999999</v>
      </c>
      <c r="E232" s="275">
        <v>97.961736499036107</v>
      </c>
      <c r="F232" s="276">
        <v>16920346.34</v>
      </c>
    </row>
    <row r="233" spans="1:6">
      <c r="A233" s="277" t="s">
        <v>170</v>
      </c>
      <c r="B233" s="273" t="s">
        <v>171</v>
      </c>
      <c r="C233" s="276">
        <v>11013855</v>
      </c>
      <c r="D233" s="276">
        <v>9673775.25</v>
      </c>
      <c r="E233" s="275">
        <v>87.832781982330403</v>
      </c>
      <c r="F233" s="276">
        <v>1589890.24</v>
      </c>
    </row>
    <row r="234" spans="1:6">
      <c r="A234" s="278" t="s">
        <v>172</v>
      </c>
      <c r="B234" s="273" t="s">
        <v>173</v>
      </c>
      <c r="C234" s="276">
        <v>5563451</v>
      </c>
      <c r="D234" s="276">
        <v>4926130.03</v>
      </c>
      <c r="E234" s="275">
        <v>88.544502863420604</v>
      </c>
      <c r="F234" s="276">
        <v>1009709.33</v>
      </c>
    </row>
    <row r="235" spans="1:6">
      <c r="A235" s="278" t="s">
        <v>178</v>
      </c>
      <c r="B235" s="273" t="s">
        <v>179</v>
      </c>
      <c r="C235" s="276">
        <v>5450404</v>
      </c>
      <c r="D235" s="276">
        <v>4747645.22</v>
      </c>
      <c r="E235" s="275">
        <v>87.106299276163796</v>
      </c>
      <c r="F235" s="276">
        <v>580180.91</v>
      </c>
    </row>
    <row r="236" spans="1:6">
      <c r="A236" s="277" t="s">
        <v>186</v>
      </c>
      <c r="B236" s="273" t="s">
        <v>187</v>
      </c>
      <c r="C236" s="276">
        <v>67408379</v>
      </c>
      <c r="D236" s="276">
        <v>67288571.900000006</v>
      </c>
      <c r="E236" s="275">
        <v>99.822266754107801</v>
      </c>
      <c r="F236" s="276">
        <v>15241161.869999999</v>
      </c>
    </row>
    <row r="237" spans="1:6">
      <c r="A237" s="278" t="s">
        <v>188</v>
      </c>
      <c r="B237" s="273" t="s">
        <v>189</v>
      </c>
      <c r="C237" s="276">
        <v>67408379</v>
      </c>
      <c r="D237" s="276">
        <v>67288571.900000006</v>
      </c>
      <c r="E237" s="275">
        <v>99.822266754107801</v>
      </c>
      <c r="F237" s="276">
        <v>15241161.869999999</v>
      </c>
    </row>
    <row r="238" spans="1:6" ht="26">
      <c r="A238" s="277" t="s">
        <v>299</v>
      </c>
      <c r="B238" s="273" t="s">
        <v>300</v>
      </c>
      <c r="C238" s="276">
        <v>261000</v>
      </c>
      <c r="D238" s="276">
        <v>117115.21</v>
      </c>
      <c r="E238" s="275">
        <v>44.871727969348697</v>
      </c>
      <c r="F238" s="276">
        <v>89294.23</v>
      </c>
    </row>
    <row r="239" spans="1:6" ht="39">
      <c r="A239" s="278" t="s">
        <v>305</v>
      </c>
      <c r="B239" s="273" t="s">
        <v>306</v>
      </c>
      <c r="C239" s="276">
        <v>261000</v>
      </c>
      <c r="D239" s="276">
        <v>117115.21</v>
      </c>
      <c r="E239" s="275">
        <v>44.871727969348697</v>
      </c>
      <c r="F239" s="276">
        <v>89294.23</v>
      </c>
    </row>
    <row r="240" spans="1:6" ht="39">
      <c r="A240" s="279" t="s">
        <v>307</v>
      </c>
      <c r="B240" s="273" t="s">
        <v>308</v>
      </c>
      <c r="C240" s="276">
        <v>36000</v>
      </c>
      <c r="D240" s="276">
        <v>34866.21</v>
      </c>
      <c r="E240" s="275">
        <v>96.850583333333304</v>
      </c>
      <c r="F240" s="276">
        <v>7045.23</v>
      </c>
    </row>
    <row r="241" spans="1:6" s="293" customFormat="1" ht="65">
      <c r="A241" s="279" t="s">
        <v>309</v>
      </c>
      <c r="B241" s="273" t="s">
        <v>310</v>
      </c>
      <c r="C241" s="276">
        <v>225000</v>
      </c>
      <c r="D241" s="276">
        <v>82249</v>
      </c>
      <c r="E241" s="275">
        <v>36.555111111111103</v>
      </c>
      <c r="F241" s="276">
        <v>82249</v>
      </c>
    </row>
    <row r="242" spans="1:6">
      <c r="A242" s="274" t="s">
        <v>192</v>
      </c>
      <c r="B242" s="273" t="s">
        <v>193</v>
      </c>
      <c r="C242" s="276">
        <v>28498370</v>
      </c>
      <c r="D242" s="276">
        <v>23821944.170000002</v>
      </c>
      <c r="E242" s="275">
        <v>83.590549810392702</v>
      </c>
      <c r="F242" s="276">
        <v>1747647.49</v>
      </c>
    </row>
    <row r="243" spans="1:6">
      <c r="A243" s="277" t="s">
        <v>194</v>
      </c>
      <c r="B243" s="273" t="s">
        <v>195</v>
      </c>
      <c r="C243" s="276">
        <v>10120973</v>
      </c>
      <c r="D243" s="276">
        <v>5446363.5999999996</v>
      </c>
      <c r="E243" s="275">
        <v>53.812648250321402</v>
      </c>
      <c r="F243" s="276">
        <v>630614.03</v>
      </c>
    </row>
    <row r="244" spans="1:6">
      <c r="A244" s="277" t="s">
        <v>319</v>
      </c>
      <c r="B244" s="273" t="s">
        <v>320</v>
      </c>
      <c r="C244" s="276">
        <v>18377397</v>
      </c>
      <c r="D244" s="276">
        <v>18375580.57</v>
      </c>
      <c r="E244" s="275">
        <v>99.990115956030095</v>
      </c>
      <c r="F244" s="276">
        <v>1117033.46</v>
      </c>
    </row>
    <row r="245" spans="1:6" ht="52">
      <c r="A245" s="278" t="s">
        <v>325</v>
      </c>
      <c r="B245" s="273" t="s">
        <v>326</v>
      </c>
      <c r="C245" s="276">
        <v>18377397</v>
      </c>
      <c r="D245" s="276">
        <v>18375580.57</v>
      </c>
      <c r="E245" s="275">
        <v>99.990115956030095</v>
      </c>
      <c r="F245" s="276">
        <v>1117033.46</v>
      </c>
    </row>
    <row r="246" spans="1:6" ht="39">
      <c r="A246" s="279" t="s">
        <v>327</v>
      </c>
      <c r="B246" s="273" t="s">
        <v>328</v>
      </c>
      <c r="C246" s="276">
        <v>18377397</v>
      </c>
      <c r="D246" s="276">
        <v>18375580.57</v>
      </c>
      <c r="E246" s="275">
        <v>99.990115956030095</v>
      </c>
      <c r="F246" s="276">
        <v>1117033.46</v>
      </c>
    </row>
    <row r="247" spans="1:6">
      <c r="A247" s="273"/>
      <c r="B247" s="273" t="s">
        <v>198</v>
      </c>
      <c r="C247" s="276">
        <v>0</v>
      </c>
      <c r="D247" s="276">
        <v>0</v>
      </c>
      <c r="E247" s="280" t="s">
        <v>225</v>
      </c>
      <c r="F247" s="276">
        <v>-19835683.300000001</v>
      </c>
    </row>
    <row r="248" spans="1:6">
      <c r="A248" s="270"/>
      <c r="B248" s="270" t="s">
        <v>518</v>
      </c>
      <c r="C248" s="272"/>
      <c r="D248" s="272"/>
      <c r="E248" s="271"/>
      <c r="F248" s="272"/>
    </row>
    <row r="249" spans="1:6">
      <c r="A249" s="270" t="s">
        <v>222</v>
      </c>
      <c r="B249" s="270" t="s">
        <v>223</v>
      </c>
      <c r="C249" s="272">
        <v>46017372</v>
      </c>
      <c r="D249" s="272">
        <v>43719894.469999999</v>
      </c>
      <c r="E249" s="271">
        <v>95.007369108344605</v>
      </c>
      <c r="F249" s="272">
        <v>-4050376.42</v>
      </c>
    </row>
    <row r="250" spans="1:6" ht="26">
      <c r="A250" s="274" t="s">
        <v>226</v>
      </c>
      <c r="B250" s="273" t="s">
        <v>227</v>
      </c>
      <c r="C250" s="276">
        <v>0</v>
      </c>
      <c r="D250" s="276">
        <v>0</v>
      </c>
      <c r="E250" s="275">
        <v>0</v>
      </c>
      <c r="F250" s="276">
        <v>-146.09</v>
      </c>
    </row>
    <row r="251" spans="1:6">
      <c r="A251" s="274" t="s">
        <v>228</v>
      </c>
      <c r="B251" s="273" t="s">
        <v>229</v>
      </c>
      <c r="C251" s="276">
        <v>68380</v>
      </c>
      <c r="D251" s="276">
        <v>139259.79999999999</v>
      </c>
      <c r="E251" s="275">
        <v>203.65574729453101</v>
      </c>
      <c r="F251" s="276">
        <v>0</v>
      </c>
    </row>
    <row r="252" spans="1:6">
      <c r="A252" s="277" t="s">
        <v>498</v>
      </c>
      <c r="B252" s="273" t="s">
        <v>499</v>
      </c>
      <c r="C252" s="276">
        <v>68380</v>
      </c>
      <c r="D252" s="276">
        <v>139259.79999999999</v>
      </c>
      <c r="E252" s="275">
        <v>203.65574729453101</v>
      </c>
      <c r="F252" s="276">
        <v>0</v>
      </c>
    </row>
    <row r="253" spans="1:6">
      <c r="A253" s="274" t="s">
        <v>230</v>
      </c>
      <c r="B253" s="273" t="s">
        <v>231</v>
      </c>
      <c r="C253" s="276">
        <v>10113</v>
      </c>
      <c r="D253" s="276">
        <v>10113</v>
      </c>
      <c r="E253" s="275">
        <v>100</v>
      </c>
      <c r="F253" s="276">
        <v>10113</v>
      </c>
    </row>
    <row r="254" spans="1:6" ht="26">
      <c r="A254" s="277" t="s">
        <v>248</v>
      </c>
      <c r="B254" s="273" t="s">
        <v>249</v>
      </c>
      <c r="C254" s="276">
        <v>10113</v>
      </c>
      <c r="D254" s="276">
        <v>10113</v>
      </c>
      <c r="E254" s="275">
        <v>100</v>
      </c>
      <c r="F254" s="276">
        <v>10113</v>
      </c>
    </row>
    <row r="255" spans="1:6" ht="39">
      <c r="A255" s="278" t="s">
        <v>250</v>
      </c>
      <c r="B255" s="273" t="s">
        <v>251</v>
      </c>
      <c r="C255" s="276">
        <v>10113</v>
      </c>
      <c r="D255" s="276">
        <v>10113</v>
      </c>
      <c r="E255" s="275">
        <v>100</v>
      </c>
      <c r="F255" s="276">
        <v>10113</v>
      </c>
    </row>
    <row r="256" spans="1:6" ht="52">
      <c r="A256" s="279" t="s">
        <v>252</v>
      </c>
      <c r="B256" s="273" t="s">
        <v>253</v>
      </c>
      <c r="C256" s="276">
        <v>10113</v>
      </c>
      <c r="D256" s="276">
        <v>10113</v>
      </c>
      <c r="E256" s="275">
        <v>100</v>
      </c>
      <c r="F256" s="276">
        <v>10113</v>
      </c>
    </row>
    <row r="257" spans="1:6">
      <c r="A257" s="274" t="s">
        <v>260</v>
      </c>
      <c r="B257" s="273" t="s">
        <v>261</v>
      </c>
      <c r="C257" s="276">
        <v>45938879</v>
      </c>
      <c r="D257" s="276">
        <v>43570521.670000002</v>
      </c>
      <c r="E257" s="275">
        <v>94.844546968592795</v>
      </c>
      <c r="F257" s="276">
        <v>-4060343.33</v>
      </c>
    </row>
    <row r="258" spans="1:6">
      <c r="A258" s="277" t="s">
        <v>262</v>
      </c>
      <c r="B258" s="273" t="s">
        <v>511</v>
      </c>
      <c r="C258" s="276">
        <v>45938879</v>
      </c>
      <c r="D258" s="276">
        <v>43570521.670000002</v>
      </c>
      <c r="E258" s="275">
        <v>94.844546968592795</v>
      </c>
      <c r="F258" s="276">
        <v>-4060343.33</v>
      </c>
    </row>
    <row r="259" spans="1:6">
      <c r="A259" s="270" t="s">
        <v>502</v>
      </c>
      <c r="B259" s="270" t="s">
        <v>503</v>
      </c>
      <c r="C259" s="272">
        <v>46031363</v>
      </c>
      <c r="D259" s="272">
        <v>43627646.700000003</v>
      </c>
      <c r="E259" s="271">
        <v>94.778090103480096</v>
      </c>
      <c r="F259" s="272">
        <v>5531610.4900000002</v>
      </c>
    </row>
    <row r="260" spans="1:6">
      <c r="A260" s="274" t="s">
        <v>168</v>
      </c>
      <c r="B260" s="273" t="s">
        <v>169</v>
      </c>
      <c r="C260" s="276">
        <v>45509800</v>
      </c>
      <c r="D260" s="276">
        <v>43187580.539999999</v>
      </c>
      <c r="E260" s="275">
        <v>94.897320005801006</v>
      </c>
      <c r="F260" s="276">
        <v>5387849.1100000003</v>
      </c>
    </row>
    <row r="261" spans="1:6">
      <c r="A261" s="277" t="s">
        <v>170</v>
      </c>
      <c r="B261" s="273" t="s">
        <v>171</v>
      </c>
      <c r="C261" s="276">
        <v>27719697</v>
      </c>
      <c r="D261" s="276">
        <v>25998542.300000001</v>
      </c>
      <c r="E261" s="275">
        <v>93.790860340212205</v>
      </c>
      <c r="F261" s="276">
        <v>3310131.85</v>
      </c>
    </row>
    <row r="262" spans="1:6">
      <c r="A262" s="278" t="s">
        <v>172</v>
      </c>
      <c r="B262" s="273" t="s">
        <v>173</v>
      </c>
      <c r="C262" s="276">
        <v>8747097</v>
      </c>
      <c r="D262" s="276">
        <v>8024298.3099999996</v>
      </c>
      <c r="E262" s="275">
        <v>91.736702016680496</v>
      </c>
      <c r="F262" s="276">
        <v>1414336.31</v>
      </c>
    </row>
    <row r="263" spans="1:6" s="293" customFormat="1">
      <c r="A263" s="278" t="s">
        <v>178</v>
      </c>
      <c r="B263" s="273" t="s">
        <v>179</v>
      </c>
      <c r="C263" s="276">
        <v>18972600</v>
      </c>
      <c r="D263" s="276">
        <v>17974243.989999998</v>
      </c>
      <c r="E263" s="275">
        <v>94.737906191033403</v>
      </c>
      <c r="F263" s="276">
        <v>1895795.54</v>
      </c>
    </row>
    <row r="264" spans="1:6" s="293" customFormat="1">
      <c r="A264" s="277" t="s">
        <v>186</v>
      </c>
      <c r="B264" s="273" t="s">
        <v>187</v>
      </c>
      <c r="C264" s="276">
        <v>10661823</v>
      </c>
      <c r="D264" s="276">
        <v>10159679.92</v>
      </c>
      <c r="E264" s="275">
        <v>95.290269966027395</v>
      </c>
      <c r="F264" s="276">
        <v>1845185.52</v>
      </c>
    </row>
    <row r="265" spans="1:6">
      <c r="A265" s="278" t="s">
        <v>188</v>
      </c>
      <c r="B265" s="273" t="s">
        <v>189</v>
      </c>
      <c r="C265" s="276">
        <v>10621783</v>
      </c>
      <c r="D265" s="276">
        <v>10122177.01</v>
      </c>
      <c r="E265" s="275">
        <v>95.296401837619896</v>
      </c>
      <c r="F265" s="276">
        <v>1841455.51</v>
      </c>
    </row>
    <row r="266" spans="1:6">
      <c r="A266" s="278" t="s">
        <v>190</v>
      </c>
      <c r="B266" s="273" t="s">
        <v>191</v>
      </c>
      <c r="C266" s="276">
        <v>40040</v>
      </c>
      <c r="D266" s="276">
        <v>37502.910000000003</v>
      </c>
      <c r="E266" s="275">
        <v>93.6636113886114</v>
      </c>
      <c r="F266" s="276">
        <v>3730.01</v>
      </c>
    </row>
    <row r="267" spans="1:6" ht="26">
      <c r="A267" s="277" t="s">
        <v>293</v>
      </c>
      <c r="B267" s="273" t="s">
        <v>294</v>
      </c>
      <c r="C267" s="276">
        <v>449404</v>
      </c>
      <c r="D267" s="276">
        <v>449242.15</v>
      </c>
      <c r="E267" s="275">
        <v>99.963985634306795</v>
      </c>
      <c r="F267" s="276">
        <v>0</v>
      </c>
    </row>
    <row r="268" spans="1:6">
      <c r="A268" s="278" t="s">
        <v>297</v>
      </c>
      <c r="B268" s="273" t="s">
        <v>298</v>
      </c>
      <c r="C268" s="276">
        <v>449404</v>
      </c>
      <c r="D268" s="276">
        <v>449242.15</v>
      </c>
      <c r="E268" s="275">
        <v>99.963985634306795</v>
      </c>
      <c r="F268" s="276">
        <v>0</v>
      </c>
    </row>
    <row r="269" spans="1:6" ht="26">
      <c r="A269" s="277" t="s">
        <v>299</v>
      </c>
      <c r="B269" s="273" t="s">
        <v>300</v>
      </c>
      <c r="C269" s="276">
        <v>6678876</v>
      </c>
      <c r="D269" s="276">
        <v>6580116.1699999999</v>
      </c>
      <c r="E269" s="275">
        <v>98.521310621727395</v>
      </c>
      <c r="F269" s="276">
        <v>232531.74</v>
      </c>
    </row>
    <row r="270" spans="1:6">
      <c r="A270" s="278" t="s">
        <v>301</v>
      </c>
      <c r="B270" s="273" t="s">
        <v>302</v>
      </c>
      <c r="C270" s="276">
        <v>10648</v>
      </c>
      <c r="D270" s="276">
        <v>5393.27</v>
      </c>
      <c r="E270" s="275">
        <v>50.6505447032307</v>
      </c>
      <c r="F270" s="276">
        <v>1697.06</v>
      </c>
    </row>
    <row r="271" spans="1:6" ht="26">
      <c r="A271" s="279" t="s">
        <v>303</v>
      </c>
      <c r="B271" s="273" t="s">
        <v>304</v>
      </c>
      <c r="C271" s="276">
        <v>10648</v>
      </c>
      <c r="D271" s="276">
        <v>5393.27</v>
      </c>
      <c r="E271" s="275">
        <v>50.6505447032307</v>
      </c>
      <c r="F271" s="276">
        <v>1697.06</v>
      </c>
    </row>
    <row r="272" spans="1:6" s="293" customFormat="1" ht="39">
      <c r="A272" s="278" t="s">
        <v>305</v>
      </c>
      <c r="B272" s="273" t="s">
        <v>306</v>
      </c>
      <c r="C272" s="276">
        <v>6668228</v>
      </c>
      <c r="D272" s="276">
        <v>6574722.9000000004</v>
      </c>
      <c r="E272" s="275">
        <v>98.597751906503504</v>
      </c>
      <c r="F272" s="276">
        <v>230834.68</v>
      </c>
    </row>
    <row r="273" spans="1:6" ht="39">
      <c r="A273" s="279" t="s">
        <v>307</v>
      </c>
      <c r="B273" s="273" t="s">
        <v>308</v>
      </c>
      <c r="C273" s="276">
        <v>3118554</v>
      </c>
      <c r="D273" s="276">
        <v>3092126.25</v>
      </c>
      <c r="E273" s="275">
        <v>99.152563976766203</v>
      </c>
      <c r="F273" s="276">
        <v>104886.56</v>
      </c>
    </row>
    <row r="274" spans="1:6" ht="65">
      <c r="A274" s="279" t="s">
        <v>309</v>
      </c>
      <c r="B274" s="273" t="s">
        <v>310</v>
      </c>
      <c r="C274" s="276">
        <v>3549674</v>
      </c>
      <c r="D274" s="276">
        <v>3482596.65</v>
      </c>
      <c r="E274" s="275">
        <v>98.110323652256497</v>
      </c>
      <c r="F274" s="276">
        <v>125948.12</v>
      </c>
    </row>
    <row r="275" spans="1:6">
      <c r="A275" s="274" t="s">
        <v>192</v>
      </c>
      <c r="B275" s="273" t="s">
        <v>193</v>
      </c>
      <c r="C275" s="276">
        <v>521563</v>
      </c>
      <c r="D275" s="276">
        <v>440066.16</v>
      </c>
      <c r="E275" s="275">
        <v>84.374497424088702</v>
      </c>
      <c r="F275" s="276">
        <v>143761.38</v>
      </c>
    </row>
    <row r="276" spans="1:6">
      <c r="A276" s="277" t="s">
        <v>194</v>
      </c>
      <c r="B276" s="273" t="s">
        <v>195</v>
      </c>
      <c r="C276" s="276">
        <v>452746</v>
      </c>
      <c r="D276" s="276">
        <v>371250.14</v>
      </c>
      <c r="E276" s="275">
        <v>81.9996510184519</v>
      </c>
      <c r="F276" s="276">
        <v>143761.38</v>
      </c>
    </row>
    <row r="277" spans="1:6">
      <c r="A277" s="277" t="s">
        <v>319</v>
      </c>
      <c r="B277" s="273" t="s">
        <v>320</v>
      </c>
      <c r="C277" s="276">
        <v>68817</v>
      </c>
      <c r="D277" s="276">
        <v>68816.02</v>
      </c>
      <c r="E277" s="275">
        <v>99.998575933272306</v>
      </c>
      <c r="F277" s="276">
        <v>0</v>
      </c>
    </row>
    <row r="278" spans="1:6" ht="52">
      <c r="A278" s="278" t="s">
        <v>325</v>
      </c>
      <c r="B278" s="273" t="s">
        <v>326</v>
      </c>
      <c r="C278" s="276">
        <v>68817</v>
      </c>
      <c r="D278" s="276">
        <v>68816.02</v>
      </c>
      <c r="E278" s="275">
        <v>99.998575933272306</v>
      </c>
      <c r="F278" s="276">
        <v>0</v>
      </c>
    </row>
    <row r="279" spans="1:6" ht="65">
      <c r="A279" s="279" t="s">
        <v>329</v>
      </c>
      <c r="B279" s="273" t="s">
        <v>330</v>
      </c>
      <c r="C279" s="276">
        <v>68817</v>
      </c>
      <c r="D279" s="276">
        <v>68816.02</v>
      </c>
      <c r="E279" s="275">
        <v>99.998575933272306</v>
      </c>
      <c r="F279" s="276">
        <v>0</v>
      </c>
    </row>
    <row r="280" spans="1:6">
      <c r="A280" s="273"/>
      <c r="B280" s="273" t="s">
        <v>198</v>
      </c>
      <c r="C280" s="276">
        <v>-13991</v>
      </c>
      <c r="D280" s="276">
        <v>92247.77</v>
      </c>
      <c r="E280" s="280" t="s">
        <v>225</v>
      </c>
      <c r="F280" s="276">
        <v>-9581986.9100000001</v>
      </c>
    </row>
    <row r="281" spans="1:6">
      <c r="A281" s="273" t="s">
        <v>199</v>
      </c>
      <c r="B281" s="273" t="s">
        <v>200</v>
      </c>
      <c r="C281" s="276">
        <v>13991</v>
      </c>
      <c r="D281" s="284" t="s">
        <v>225</v>
      </c>
      <c r="E281" s="280" t="s">
        <v>225</v>
      </c>
      <c r="F281" s="284" t="s">
        <v>225</v>
      </c>
    </row>
    <row r="282" spans="1:6">
      <c r="A282" s="274" t="s">
        <v>201</v>
      </c>
      <c r="B282" s="273" t="s">
        <v>202</v>
      </c>
      <c r="C282" s="276">
        <v>13991</v>
      </c>
      <c r="D282" s="284" t="s">
        <v>225</v>
      </c>
      <c r="E282" s="280" t="s">
        <v>225</v>
      </c>
      <c r="F282" s="284" t="s">
        <v>225</v>
      </c>
    </row>
    <row r="283" spans="1:6" ht="26">
      <c r="A283" s="277" t="s">
        <v>337</v>
      </c>
      <c r="B283" s="273" t="s">
        <v>338</v>
      </c>
      <c r="C283" s="276">
        <v>11060</v>
      </c>
      <c r="D283" s="284" t="s">
        <v>225</v>
      </c>
      <c r="E283" s="280" t="s">
        <v>225</v>
      </c>
      <c r="F283" s="284" t="s">
        <v>225</v>
      </c>
    </row>
    <row r="284" spans="1:6" ht="26">
      <c r="A284" s="277" t="s">
        <v>339</v>
      </c>
      <c r="B284" s="273" t="s">
        <v>340</v>
      </c>
      <c r="C284" s="276">
        <v>2931</v>
      </c>
      <c r="D284" s="284" t="s">
        <v>225</v>
      </c>
      <c r="E284" s="280" t="s">
        <v>225</v>
      </c>
      <c r="F284" s="284" t="s">
        <v>225</v>
      </c>
    </row>
    <row r="285" spans="1:6" ht="26">
      <c r="A285" s="270"/>
      <c r="B285" s="270" t="s">
        <v>519</v>
      </c>
      <c r="C285" s="272"/>
      <c r="D285" s="272"/>
      <c r="E285" s="271"/>
      <c r="F285" s="272"/>
    </row>
    <row r="286" spans="1:6">
      <c r="A286" s="270" t="s">
        <v>222</v>
      </c>
      <c r="B286" s="270" t="s">
        <v>223</v>
      </c>
      <c r="C286" s="272">
        <v>4750956</v>
      </c>
      <c r="D286" s="272">
        <v>4750952.53</v>
      </c>
      <c r="E286" s="271">
        <v>99.999926962068301</v>
      </c>
      <c r="F286" s="272">
        <v>-3.47</v>
      </c>
    </row>
    <row r="287" spans="1:6">
      <c r="A287" s="274" t="s">
        <v>260</v>
      </c>
      <c r="B287" s="273" t="s">
        <v>261</v>
      </c>
      <c r="C287" s="276">
        <v>4750956</v>
      </c>
      <c r="D287" s="276">
        <v>4750952.53</v>
      </c>
      <c r="E287" s="275">
        <v>99.999926962068301</v>
      </c>
      <c r="F287" s="276">
        <v>-3.47</v>
      </c>
    </row>
    <row r="288" spans="1:6">
      <c r="A288" s="277" t="s">
        <v>262</v>
      </c>
      <c r="B288" s="273" t="s">
        <v>511</v>
      </c>
      <c r="C288" s="276">
        <v>4750956</v>
      </c>
      <c r="D288" s="276">
        <v>4750952.53</v>
      </c>
      <c r="E288" s="275">
        <v>99.999926962068301</v>
      </c>
      <c r="F288" s="276">
        <v>-3.47</v>
      </c>
    </row>
    <row r="289" spans="1:6">
      <c r="A289" s="270" t="s">
        <v>502</v>
      </c>
      <c r="B289" s="270" t="s">
        <v>503</v>
      </c>
      <c r="C289" s="272">
        <v>4762016</v>
      </c>
      <c r="D289" s="272">
        <v>4762011.6900000004</v>
      </c>
      <c r="E289" s="271">
        <v>99.999909492114298</v>
      </c>
      <c r="F289" s="272">
        <v>0</v>
      </c>
    </row>
    <row r="290" spans="1:6">
      <c r="A290" s="274" t="s">
        <v>168</v>
      </c>
      <c r="B290" s="273" t="s">
        <v>169</v>
      </c>
      <c r="C290" s="276">
        <v>4693199</v>
      </c>
      <c r="D290" s="276">
        <v>4693195.67</v>
      </c>
      <c r="E290" s="275">
        <v>99.999929046264597</v>
      </c>
      <c r="F290" s="276">
        <v>0</v>
      </c>
    </row>
    <row r="291" spans="1:6">
      <c r="A291" s="277" t="s">
        <v>170</v>
      </c>
      <c r="B291" s="273" t="s">
        <v>171</v>
      </c>
      <c r="C291" s="276">
        <v>11060</v>
      </c>
      <c r="D291" s="276">
        <v>11059.16</v>
      </c>
      <c r="E291" s="275">
        <v>99.992405063291102</v>
      </c>
      <c r="F291" s="276">
        <v>0</v>
      </c>
    </row>
    <row r="292" spans="1:6">
      <c r="A292" s="278" t="s">
        <v>172</v>
      </c>
      <c r="B292" s="273" t="s">
        <v>173</v>
      </c>
      <c r="C292" s="276">
        <v>11060</v>
      </c>
      <c r="D292" s="276">
        <v>11059.16</v>
      </c>
      <c r="E292" s="275">
        <v>99.992405063291102</v>
      </c>
      <c r="F292" s="276">
        <v>0</v>
      </c>
    </row>
    <row r="293" spans="1:6">
      <c r="A293" s="277" t="s">
        <v>186</v>
      </c>
      <c r="B293" s="273" t="s">
        <v>187</v>
      </c>
      <c r="C293" s="276">
        <v>742696</v>
      </c>
      <c r="D293" s="276">
        <v>742695.5</v>
      </c>
      <c r="E293" s="275">
        <v>99.999932677703896</v>
      </c>
      <c r="F293" s="276">
        <v>0</v>
      </c>
    </row>
    <row r="294" spans="1:6" s="293" customFormat="1">
      <c r="A294" s="278" t="s">
        <v>188</v>
      </c>
      <c r="B294" s="273" t="s">
        <v>189</v>
      </c>
      <c r="C294" s="276">
        <v>742696</v>
      </c>
      <c r="D294" s="276">
        <v>742695.5</v>
      </c>
      <c r="E294" s="275">
        <v>99.999932677703896</v>
      </c>
      <c r="F294" s="276">
        <v>0</v>
      </c>
    </row>
    <row r="295" spans="1:6" s="293" customFormat="1" ht="26">
      <c r="A295" s="277" t="s">
        <v>299</v>
      </c>
      <c r="B295" s="273" t="s">
        <v>300</v>
      </c>
      <c r="C295" s="276">
        <v>3939443</v>
      </c>
      <c r="D295" s="276">
        <v>3939441.01</v>
      </c>
      <c r="E295" s="275">
        <v>99.9999494852445</v>
      </c>
      <c r="F295" s="276">
        <v>0</v>
      </c>
    </row>
    <row r="296" spans="1:6" ht="39">
      <c r="A296" s="278" t="s">
        <v>305</v>
      </c>
      <c r="B296" s="273" t="s">
        <v>306</v>
      </c>
      <c r="C296" s="276">
        <v>3939443</v>
      </c>
      <c r="D296" s="276">
        <v>3939441.01</v>
      </c>
      <c r="E296" s="275">
        <v>99.9999494852445</v>
      </c>
      <c r="F296" s="276">
        <v>0</v>
      </c>
    </row>
    <row r="297" spans="1:6" ht="39">
      <c r="A297" s="279" t="s">
        <v>307</v>
      </c>
      <c r="B297" s="273" t="s">
        <v>308</v>
      </c>
      <c r="C297" s="276">
        <v>1639594</v>
      </c>
      <c r="D297" s="276">
        <v>1639593.9</v>
      </c>
      <c r="E297" s="275">
        <v>99.999993900929098</v>
      </c>
      <c r="F297" s="276">
        <v>0</v>
      </c>
    </row>
    <row r="298" spans="1:6" ht="65">
      <c r="A298" s="279" t="s">
        <v>309</v>
      </c>
      <c r="B298" s="273" t="s">
        <v>310</v>
      </c>
      <c r="C298" s="276">
        <v>2299849</v>
      </c>
      <c r="D298" s="276">
        <v>2299847.11</v>
      </c>
      <c r="E298" s="275">
        <v>99.999917820691707</v>
      </c>
      <c r="F298" s="276">
        <v>0</v>
      </c>
    </row>
    <row r="299" spans="1:6">
      <c r="A299" s="274" t="s">
        <v>192</v>
      </c>
      <c r="B299" s="273" t="s">
        <v>193</v>
      </c>
      <c r="C299" s="276">
        <v>68817</v>
      </c>
      <c r="D299" s="276">
        <v>68816.02</v>
      </c>
      <c r="E299" s="275">
        <v>99.998575933272306</v>
      </c>
      <c r="F299" s="276">
        <v>0</v>
      </c>
    </row>
    <row r="300" spans="1:6" s="293" customFormat="1">
      <c r="A300" s="277" t="s">
        <v>319</v>
      </c>
      <c r="B300" s="273" t="s">
        <v>320</v>
      </c>
      <c r="C300" s="276">
        <v>68817</v>
      </c>
      <c r="D300" s="276">
        <v>68816.02</v>
      </c>
      <c r="E300" s="275">
        <v>99.998575933272306</v>
      </c>
      <c r="F300" s="276">
        <v>0</v>
      </c>
    </row>
    <row r="301" spans="1:6" ht="52">
      <c r="A301" s="278" t="s">
        <v>325</v>
      </c>
      <c r="B301" s="273" t="s">
        <v>326</v>
      </c>
      <c r="C301" s="276">
        <v>68817</v>
      </c>
      <c r="D301" s="276">
        <v>68816.02</v>
      </c>
      <c r="E301" s="275">
        <v>99.998575933272306</v>
      </c>
      <c r="F301" s="276">
        <v>0</v>
      </c>
    </row>
    <row r="302" spans="1:6" ht="65">
      <c r="A302" s="279" t="s">
        <v>329</v>
      </c>
      <c r="B302" s="273" t="s">
        <v>330</v>
      </c>
      <c r="C302" s="276">
        <v>68817</v>
      </c>
      <c r="D302" s="276">
        <v>68816.02</v>
      </c>
      <c r="E302" s="275">
        <v>99.998575933272306</v>
      </c>
      <c r="F302" s="276">
        <v>0</v>
      </c>
    </row>
    <row r="303" spans="1:6">
      <c r="A303" s="273"/>
      <c r="B303" s="273" t="s">
        <v>198</v>
      </c>
      <c r="C303" s="276">
        <v>-11060</v>
      </c>
      <c r="D303" s="276">
        <v>-11059.16</v>
      </c>
      <c r="E303" s="280" t="s">
        <v>225</v>
      </c>
      <c r="F303" s="276">
        <v>-3.47</v>
      </c>
    </row>
    <row r="304" spans="1:6">
      <c r="A304" s="273" t="s">
        <v>199</v>
      </c>
      <c r="B304" s="273" t="s">
        <v>200</v>
      </c>
      <c r="C304" s="276">
        <v>11060</v>
      </c>
      <c r="D304" s="284" t="s">
        <v>225</v>
      </c>
      <c r="E304" s="280" t="s">
        <v>225</v>
      </c>
      <c r="F304" s="284" t="s">
        <v>225</v>
      </c>
    </row>
    <row r="305" spans="1:6">
      <c r="A305" s="274" t="s">
        <v>201</v>
      </c>
      <c r="B305" s="273" t="s">
        <v>202</v>
      </c>
      <c r="C305" s="276">
        <v>11060</v>
      </c>
      <c r="D305" s="284" t="s">
        <v>225</v>
      </c>
      <c r="E305" s="280" t="s">
        <v>225</v>
      </c>
      <c r="F305" s="284" t="s">
        <v>225</v>
      </c>
    </row>
    <row r="306" spans="1:6" ht="26">
      <c r="A306" s="277" t="s">
        <v>337</v>
      </c>
      <c r="B306" s="273" t="s">
        <v>338</v>
      </c>
      <c r="C306" s="276">
        <v>11060</v>
      </c>
      <c r="D306" s="284" t="s">
        <v>225</v>
      </c>
      <c r="E306" s="280" t="s">
        <v>225</v>
      </c>
      <c r="F306" s="284" t="s">
        <v>225</v>
      </c>
    </row>
    <row r="307" spans="1:6" ht="26">
      <c r="A307" s="270"/>
      <c r="B307" s="270" t="s">
        <v>520</v>
      </c>
      <c r="C307" s="272"/>
      <c r="D307" s="272"/>
      <c r="E307" s="271"/>
      <c r="F307" s="272"/>
    </row>
    <row r="308" spans="1:6">
      <c r="A308" s="270" t="s">
        <v>222</v>
      </c>
      <c r="B308" s="270" t="s">
        <v>223</v>
      </c>
      <c r="C308" s="272">
        <v>41266416</v>
      </c>
      <c r="D308" s="272">
        <v>38968941.939999998</v>
      </c>
      <c r="E308" s="271">
        <v>94.432581545244901</v>
      </c>
      <c r="F308" s="272">
        <v>-4050372.95</v>
      </c>
    </row>
    <row r="309" spans="1:6" ht="26">
      <c r="A309" s="274" t="s">
        <v>226</v>
      </c>
      <c r="B309" s="273" t="s">
        <v>227</v>
      </c>
      <c r="C309" s="276">
        <v>0</v>
      </c>
      <c r="D309" s="276">
        <v>0</v>
      </c>
      <c r="E309" s="275">
        <v>0</v>
      </c>
      <c r="F309" s="276">
        <v>-146.09</v>
      </c>
    </row>
    <row r="310" spans="1:6">
      <c r="A310" s="274" t="s">
        <v>228</v>
      </c>
      <c r="B310" s="273" t="s">
        <v>229</v>
      </c>
      <c r="C310" s="276">
        <v>68380</v>
      </c>
      <c r="D310" s="276">
        <v>139259.79999999999</v>
      </c>
      <c r="E310" s="275">
        <v>203.65574729453101</v>
      </c>
      <c r="F310" s="276">
        <v>0</v>
      </c>
    </row>
    <row r="311" spans="1:6">
      <c r="A311" s="277" t="s">
        <v>498</v>
      </c>
      <c r="B311" s="273" t="s">
        <v>499</v>
      </c>
      <c r="C311" s="276">
        <v>68380</v>
      </c>
      <c r="D311" s="276">
        <v>139259.79999999999</v>
      </c>
      <c r="E311" s="275">
        <v>203.65574729453101</v>
      </c>
      <c r="F311" s="276">
        <v>0</v>
      </c>
    </row>
    <row r="312" spans="1:6">
      <c r="A312" s="274" t="s">
        <v>230</v>
      </c>
      <c r="B312" s="273" t="s">
        <v>231</v>
      </c>
      <c r="C312" s="276">
        <v>10113</v>
      </c>
      <c r="D312" s="276">
        <v>10113</v>
      </c>
      <c r="E312" s="275">
        <v>100</v>
      </c>
      <c r="F312" s="276">
        <v>10113</v>
      </c>
    </row>
    <row r="313" spans="1:6" ht="26">
      <c r="A313" s="277" t="s">
        <v>248</v>
      </c>
      <c r="B313" s="273" t="s">
        <v>249</v>
      </c>
      <c r="C313" s="276">
        <v>10113</v>
      </c>
      <c r="D313" s="276">
        <v>10113</v>
      </c>
      <c r="E313" s="275">
        <v>100</v>
      </c>
      <c r="F313" s="276">
        <v>10113</v>
      </c>
    </row>
    <row r="314" spans="1:6" ht="39">
      <c r="A314" s="278" t="s">
        <v>250</v>
      </c>
      <c r="B314" s="273" t="s">
        <v>251</v>
      </c>
      <c r="C314" s="276">
        <v>10113</v>
      </c>
      <c r="D314" s="276">
        <v>10113</v>
      </c>
      <c r="E314" s="275">
        <v>100</v>
      </c>
      <c r="F314" s="276">
        <v>10113</v>
      </c>
    </row>
    <row r="315" spans="1:6" s="293" customFormat="1" ht="52">
      <c r="A315" s="279" t="s">
        <v>252</v>
      </c>
      <c r="B315" s="273" t="s">
        <v>253</v>
      </c>
      <c r="C315" s="276">
        <v>10113</v>
      </c>
      <c r="D315" s="276">
        <v>10113</v>
      </c>
      <c r="E315" s="275">
        <v>100</v>
      </c>
      <c r="F315" s="276">
        <v>10113</v>
      </c>
    </row>
    <row r="316" spans="1:6" s="293" customFormat="1">
      <c r="A316" s="274" t="s">
        <v>260</v>
      </c>
      <c r="B316" s="273" t="s">
        <v>261</v>
      </c>
      <c r="C316" s="276">
        <v>41187923</v>
      </c>
      <c r="D316" s="276">
        <v>38819569.140000001</v>
      </c>
      <c r="E316" s="275">
        <v>94.249882762964305</v>
      </c>
      <c r="F316" s="276">
        <v>-4060339.86</v>
      </c>
    </row>
    <row r="317" spans="1:6">
      <c r="A317" s="277" t="s">
        <v>262</v>
      </c>
      <c r="B317" s="273" t="s">
        <v>511</v>
      </c>
      <c r="C317" s="276">
        <v>41187923</v>
      </c>
      <c r="D317" s="276">
        <v>38819569.140000001</v>
      </c>
      <c r="E317" s="275">
        <v>94.249882762964305</v>
      </c>
      <c r="F317" s="276">
        <v>-4060339.86</v>
      </c>
    </row>
    <row r="318" spans="1:6">
      <c r="A318" s="270" t="s">
        <v>502</v>
      </c>
      <c r="B318" s="270" t="s">
        <v>503</v>
      </c>
      <c r="C318" s="272">
        <v>41269347</v>
      </c>
      <c r="D318" s="272">
        <v>38865635.009999998</v>
      </c>
      <c r="E318" s="271">
        <v>94.175551190572506</v>
      </c>
      <c r="F318" s="272">
        <v>5531610.4900000002</v>
      </c>
    </row>
    <row r="319" spans="1:6">
      <c r="A319" s="274" t="s">
        <v>168</v>
      </c>
      <c r="B319" s="273" t="s">
        <v>169</v>
      </c>
      <c r="C319" s="276">
        <v>40816601</v>
      </c>
      <c r="D319" s="276">
        <v>38494384.869999997</v>
      </c>
      <c r="E319" s="275">
        <v>94.310608739811499</v>
      </c>
      <c r="F319" s="276">
        <v>5387849.1100000003</v>
      </c>
    </row>
    <row r="320" spans="1:6">
      <c r="A320" s="277" t="s">
        <v>170</v>
      </c>
      <c r="B320" s="273" t="s">
        <v>171</v>
      </c>
      <c r="C320" s="276">
        <v>27708637</v>
      </c>
      <c r="D320" s="276">
        <v>25987483.140000001</v>
      </c>
      <c r="E320" s="275">
        <v>93.788384971805002</v>
      </c>
      <c r="F320" s="276">
        <v>3310131.85</v>
      </c>
    </row>
    <row r="321" spans="1:6">
      <c r="A321" s="278" t="s">
        <v>172</v>
      </c>
      <c r="B321" s="273" t="s">
        <v>173</v>
      </c>
      <c r="C321" s="276">
        <v>8736037</v>
      </c>
      <c r="D321" s="276">
        <v>8013239.1500000004</v>
      </c>
      <c r="E321" s="275">
        <v>91.726250129206207</v>
      </c>
      <c r="F321" s="276">
        <v>1414336.31</v>
      </c>
    </row>
    <row r="322" spans="1:6" s="293" customFormat="1">
      <c r="A322" s="278" t="s">
        <v>178</v>
      </c>
      <c r="B322" s="273" t="s">
        <v>179</v>
      </c>
      <c r="C322" s="276">
        <v>18972600</v>
      </c>
      <c r="D322" s="276">
        <v>17974243.989999998</v>
      </c>
      <c r="E322" s="275">
        <v>94.737906191033403</v>
      </c>
      <c r="F322" s="276">
        <v>1895795.54</v>
      </c>
    </row>
    <row r="323" spans="1:6">
      <c r="A323" s="277" t="s">
        <v>186</v>
      </c>
      <c r="B323" s="273" t="s">
        <v>187</v>
      </c>
      <c r="C323" s="276">
        <v>9919127</v>
      </c>
      <c r="D323" s="276">
        <v>9416984.4199999999</v>
      </c>
      <c r="E323" s="275">
        <v>94.937633321964697</v>
      </c>
      <c r="F323" s="276">
        <v>1845185.52</v>
      </c>
    </row>
    <row r="324" spans="1:6">
      <c r="A324" s="278" t="s">
        <v>188</v>
      </c>
      <c r="B324" s="273" t="s">
        <v>189</v>
      </c>
      <c r="C324" s="276">
        <v>9879087</v>
      </c>
      <c r="D324" s="276">
        <v>9379481.5099999998</v>
      </c>
      <c r="E324" s="275">
        <v>94.942796940648506</v>
      </c>
      <c r="F324" s="276">
        <v>1841455.51</v>
      </c>
    </row>
    <row r="325" spans="1:6">
      <c r="A325" s="278" t="s">
        <v>190</v>
      </c>
      <c r="B325" s="273" t="s">
        <v>191</v>
      </c>
      <c r="C325" s="276">
        <v>40040</v>
      </c>
      <c r="D325" s="276">
        <v>37502.910000000003</v>
      </c>
      <c r="E325" s="275">
        <v>93.6636113886114</v>
      </c>
      <c r="F325" s="276">
        <v>3730.01</v>
      </c>
    </row>
    <row r="326" spans="1:6" ht="26">
      <c r="A326" s="277" t="s">
        <v>293</v>
      </c>
      <c r="B326" s="273" t="s">
        <v>294</v>
      </c>
      <c r="C326" s="276">
        <v>449404</v>
      </c>
      <c r="D326" s="276">
        <v>449242.15</v>
      </c>
      <c r="E326" s="275">
        <v>99.963985634306795</v>
      </c>
      <c r="F326" s="276">
        <v>0</v>
      </c>
    </row>
    <row r="327" spans="1:6">
      <c r="A327" s="278" t="s">
        <v>297</v>
      </c>
      <c r="B327" s="273" t="s">
        <v>298</v>
      </c>
      <c r="C327" s="276">
        <v>449404</v>
      </c>
      <c r="D327" s="276">
        <v>449242.15</v>
      </c>
      <c r="E327" s="275">
        <v>99.963985634306795</v>
      </c>
      <c r="F327" s="276">
        <v>0</v>
      </c>
    </row>
    <row r="328" spans="1:6" ht="26">
      <c r="A328" s="277" t="s">
        <v>299</v>
      </c>
      <c r="B328" s="273" t="s">
        <v>300</v>
      </c>
      <c r="C328" s="276">
        <v>2739433</v>
      </c>
      <c r="D328" s="276">
        <v>2640675.16</v>
      </c>
      <c r="E328" s="275">
        <v>96.394953262226196</v>
      </c>
      <c r="F328" s="276">
        <v>232531.74</v>
      </c>
    </row>
    <row r="329" spans="1:6">
      <c r="A329" s="278" t="s">
        <v>301</v>
      </c>
      <c r="B329" s="273" t="s">
        <v>302</v>
      </c>
      <c r="C329" s="276">
        <v>10648</v>
      </c>
      <c r="D329" s="276">
        <v>5393.27</v>
      </c>
      <c r="E329" s="275">
        <v>50.6505447032307</v>
      </c>
      <c r="F329" s="276">
        <v>1697.06</v>
      </c>
    </row>
    <row r="330" spans="1:6" ht="26">
      <c r="A330" s="279" t="s">
        <v>303</v>
      </c>
      <c r="B330" s="273" t="s">
        <v>304</v>
      </c>
      <c r="C330" s="276">
        <v>10648</v>
      </c>
      <c r="D330" s="276">
        <v>5393.27</v>
      </c>
      <c r="E330" s="275">
        <v>50.6505447032307</v>
      </c>
      <c r="F330" s="276">
        <v>1697.06</v>
      </c>
    </row>
    <row r="331" spans="1:6" s="293" customFormat="1" ht="39">
      <c r="A331" s="278" t="s">
        <v>305</v>
      </c>
      <c r="B331" s="273" t="s">
        <v>306</v>
      </c>
      <c r="C331" s="276">
        <v>2728785</v>
      </c>
      <c r="D331" s="276">
        <v>2635281.89</v>
      </c>
      <c r="E331" s="275">
        <v>96.573452653836796</v>
      </c>
      <c r="F331" s="276">
        <v>230834.68</v>
      </c>
    </row>
    <row r="332" spans="1:6" s="293" customFormat="1" ht="39">
      <c r="A332" s="279" t="s">
        <v>307</v>
      </c>
      <c r="B332" s="273" t="s">
        <v>308</v>
      </c>
      <c r="C332" s="276">
        <v>1478960</v>
      </c>
      <c r="D332" s="276">
        <v>1452532.35</v>
      </c>
      <c r="E332" s="275">
        <v>98.213092308108401</v>
      </c>
      <c r="F332" s="276">
        <v>104886.56</v>
      </c>
    </row>
    <row r="333" spans="1:6" ht="65">
      <c r="A333" s="279" t="s">
        <v>309</v>
      </c>
      <c r="B333" s="273" t="s">
        <v>310</v>
      </c>
      <c r="C333" s="276">
        <v>1249825</v>
      </c>
      <c r="D333" s="276">
        <v>1182749.54</v>
      </c>
      <c r="E333" s="275">
        <v>94.633211849658906</v>
      </c>
      <c r="F333" s="276">
        <v>125948.12</v>
      </c>
    </row>
    <row r="334" spans="1:6">
      <c r="A334" s="274" t="s">
        <v>192</v>
      </c>
      <c r="B334" s="273" t="s">
        <v>193</v>
      </c>
      <c r="C334" s="276">
        <v>452746</v>
      </c>
      <c r="D334" s="276">
        <v>371250.14</v>
      </c>
      <c r="E334" s="275">
        <v>81.9996510184519</v>
      </c>
      <c r="F334" s="276">
        <v>143761.38</v>
      </c>
    </row>
    <row r="335" spans="1:6">
      <c r="A335" s="277" t="s">
        <v>194</v>
      </c>
      <c r="B335" s="273" t="s">
        <v>195</v>
      </c>
      <c r="C335" s="276">
        <v>452746</v>
      </c>
      <c r="D335" s="276">
        <v>371250.14</v>
      </c>
      <c r="E335" s="275">
        <v>81.9996510184519</v>
      </c>
      <c r="F335" s="276">
        <v>143761.38</v>
      </c>
    </row>
    <row r="336" spans="1:6">
      <c r="A336" s="273"/>
      <c r="B336" s="273" t="s">
        <v>198</v>
      </c>
      <c r="C336" s="276">
        <v>-2931</v>
      </c>
      <c r="D336" s="276">
        <v>103306.93</v>
      </c>
      <c r="E336" s="280" t="s">
        <v>225</v>
      </c>
      <c r="F336" s="276">
        <v>-9581983.4399999995</v>
      </c>
    </row>
    <row r="337" spans="1:6">
      <c r="A337" s="273" t="s">
        <v>199</v>
      </c>
      <c r="B337" s="273" t="s">
        <v>200</v>
      </c>
      <c r="C337" s="276">
        <v>2931</v>
      </c>
      <c r="D337" s="284" t="s">
        <v>225</v>
      </c>
      <c r="E337" s="280" t="s">
        <v>225</v>
      </c>
      <c r="F337" s="284" t="s">
        <v>225</v>
      </c>
    </row>
    <row r="338" spans="1:6">
      <c r="A338" s="274" t="s">
        <v>201</v>
      </c>
      <c r="B338" s="273" t="s">
        <v>202</v>
      </c>
      <c r="C338" s="276">
        <v>2931</v>
      </c>
      <c r="D338" s="284" t="s">
        <v>225</v>
      </c>
      <c r="E338" s="280" t="s">
        <v>225</v>
      </c>
      <c r="F338" s="284" t="s">
        <v>225</v>
      </c>
    </row>
    <row r="339" spans="1:6" ht="26">
      <c r="A339" s="277" t="s">
        <v>339</v>
      </c>
      <c r="B339" s="273" t="s">
        <v>340</v>
      </c>
      <c r="C339" s="276">
        <v>2931</v>
      </c>
      <c r="D339" s="284" t="s">
        <v>225</v>
      </c>
      <c r="E339" s="280" t="s">
        <v>225</v>
      </c>
      <c r="F339" s="284" t="s">
        <v>225</v>
      </c>
    </row>
    <row r="340" spans="1:6" s="293" customFormat="1">
      <c r="A340" s="270"/>
      <c r="B340" s="270" t="s">
        <v>521</v>
      </c>
      <c r="C340" s="272"/>
      <c r="D340" s="272"/>
      <c r="E340" s="271"/>
      <c r="F340" s="272"/>
    </row>
    <row r="341" spans="1:6">
      <c r="A341" s="270" t="s">
        <v>222</v>
      </c>
      <c r="B341" s="270" t="s">
        <v>223</v>
      </c>
      <c r="C341" s="272">
        <v>368630356</v>
      </c>
      <c r="D341" s="272">
        <v>363065620.50999999</v>
      </c>
      <c r="E341" s="271">
        <v>98.4904293964331</v>
      </c>
      <c r="F341" s="272">
        <v>-575863.74</v>
      </c>
    </row>
    <row r="342" spans="1:6">
      <c r="A342" s="274" t="s">
        <v>228</v>
      </c>
      <c r="B342" s="273" t="s">
        <v>229</v>
      </c>
      <c r="C342" s="276">
        <v>0</v>
      </c>
      <c r="D342" s="276">
        <v>0</v>
      </c>
      <c r="E342" s="275">
        <v>0</v>
      </c>
      <c r="F342" s="276">
        <v>-11128.25</v>
      </c>
    </row>
    <row r="343" spans="1:6">
      <c r="A343" s="277" t="s">
        <v>498</v>
      </c>
      <c r="B343" s="273" t="s">
        <v>499</v>
      </c>
      <c r="C343" s="276">
        <v>0</v>
      </c>
      <c r="D343" s="276">
        <v>0</v>
      </c>
      <c r="E343" s="275">
        <v>0</v>
      </c>
      <c r="F343" s="276">
        <v>-11128.25</v>
      </c>
    </row>
    <row r="344" spans="1:6">
      <c r="A344" s="274" t="s">
        <v>260</v>
      </c>
      <c r="B344" s="273" t="s">
        <v>261</v>
      </c>
      <c r="C344" s="276">
        <v>368630356</v>
      </c>
      <c r="D344" s="276">
        <v>363065620.50999999</v>
      </c>
      <c r="E344" s="275">
        <v>98.4904293964331</v>
      </c>
      <c r="F344" s="276">
        <v>-564735.49</v>
      </c>
    </row>
    <row r="345" spans="1:6">
      <c r="A345" s="277" t="s">
        <v>262</v>
      </c>
      <c r="B345" s="273" t="s">
        <v>511</v>
      </c>
      <c r="C345" s="276">
        <v>368630356</v>
      </c>
      <c r="D345" s="276">
        <v>363065620.50999999</v>
      </c>
      <c r="E345" s="275">
        <v>98.4904293964331</v>
      </c>
      <c r="F345" s="276">
        <v>-564735.49</v>
      </c>
    </row>
    <row r="346" spans="1:6">
      <c r="A346" s="270" t="s">
        <v>502</v>
      </c>
      <c r="B346" s="270" t="s">
        <v>503</v>
      </c>
      <c r="C346" s="272">
        <v>368630356</v>
      </c>
      <c r="D346" s="272">
        <v>363065620.50999999</v>
      </c>
      <c r="E346" s="271">
        <v>98.4904293964331</v>
      </c>
      <c r="F346" s="272">
        <v>148198342.47</v>
      </c>
    </row>
    <row r="347" spans="1:6">
      <c r="A347" s="274" t="s">
        <v>168</v>
      </c>
      <c r="B347" s="273" t="s">
        <v>169</v>
      </c>
      <c r="C347" s="276">
        <v>368617806</v>
      </c>
      <c r="D347" s="276">
        <v>363053070.50999999</v>
      </c>
      <c r="E347" s="275">
        <v>98.490378001436</v>
      </c>
      <c r="F347" s="276">
        <v>148198342.47</v>
      </c>
    </row>
    <row r="348" spans="1:6">
      <c r="A348" s="277" t="s">
        <v>170</v>
      </c>
      <c r="B348" s="273" t="s">
        <v>171</v>
      </c>
      <c r="C348" s="276">
        <v>43459</v>
      </c>
      <c r="D348" s="276">
        <v>43216.52</v>
      </c>
      <c r="E348" s="275">
        <v>99.4420488276306</v>
      </c>
      <c r="F348" s="276">
        <v>12625.05</v>
      </c>
    </row>
    <row r="349" spans="1:6">
      <c r="A349" s="278" t="s">
        <v>178</v>
      </c>
      <c r="B349" s="273" t="s">
        <v>179</v>
      </c>
      <c r="C349" s="276">
        <v>43459</v>
      </c>
      <c r="D349" s="276">
        <v>43216.52</v>
      </c>
      <c r="E349" s="275">
        <v>99.4420488276306</v>
      </c>
      <c r="F349" s="276">
        <v>12625.05</v>
      </c>
    </row>
    <row r="350" spans="1:6">
      <c r="A350" s="277" t="s">
        <v>186</v>
      </c>
      <c r="B350" s="273" t="s">
        <v>187</v>
      </c>
      <c r="C350" s="276">
        <v>368219347</v>
      </c>
      <c r="D350" s="276">
        <v>362716488.80000001</v>
      </c>
      <c r="E350" s="275">
        <v>98.50554886786</v>
      </c>
      <c r="F350" s="276">
        <v>148068346.93000001</v>
      </c>
    </row>
    <row r="351" spans="1:6">
      <c r="A351" s="278" t="s">
        <v>188</v>
      </c>
      <c r="B351" s="273" t="s">
        <v>189</v>
      </c>
      <c r="C351" s="276">
        <v>368219347</v>
      </c>
      <c r="D351" s="276">
        <v>362716488.80000001</v>
      </c>
      <c r="E351" s="275">
        <v>98.50554886786</v>
      </c>
      <c r="F351" s="276">
        <v>148068346.93000001</v>
      </c>
    </row>
    <row r="352" spans="1:6" ht="26">
      <c r="A352" s="277" t="s">
        <v>299</v>
      </c>
      <c r="B352" s="273" t="s">
        <v>300</v>
      </c>
      <c r="C352" s="276">
        <v>355000</v>
      </c>
      <c r="D352" s="276">
        <v>293365.19</v>
      </c>
      <c r="E352" s="275">
        <v>82.638081690140893</v>
      </c>
      <c r="F352" s="276">
        <v>117370.49</v>
      </c>
    </row>
    <row r="353" spans="1:6" ht="39">
      <c r="A353" s="278" t="s">
        <v>305</v>
      </c>
      <c r="B353" s="273" t="s">
        <v>306</v>
      </c>
      <c r="C353" s="276">
        <v>355000</v>
      </c>
      <c r="D353" s="276">
        <v>293365.19</v>
      </c>
      <c r="E353" s="275">
        <v>82.638081690140893</v>
      </c>
      <c r="F353" s="276">
        <v>117370.49</v>
      </c>
    </row>
    <row r="354" spans="1:6" ht="39">
      <c r="A354" s="279" t="s">
        <v>307</v>
      </c>
      <c r="B354" s="273" t="s">
        <v>308</v>
      </c>
      <c r="C354" s="276">
        <v>120000</v>
      </c>
      <c r="D354" s="276">
        <v>96885.91</v>
      </c>
      <c r="E354" s="275">
        <v>80.738258333333306</v>
      </c>
      <c r="F354" s="276">
        <v>49548.69</v>
      </c>
    </row>
    <row r="355" spans="1:6" s="293" customFormat="1" ht="65">
      <c r="A355" s="279" t="s">
        <v>309</v>
      </c>
      <c r="B355" s="273" t="s">
        <v>310</v>
      </c>
      <c r="C355" s="276">
        <v>235000</v>
      </c>
      <c r="D355" s="276">
        <v>196479.28</v>
      </c>
      <c r="E355" s="275">
        <v>83.608204255319194</v>
      </c>
      <c r="F355" s="276">
        <v>67821.8</v>
      </c>
    </row>
    <row r="356" spans="1:6" s="293" customFormat="1">
      <c r="A356" s="274" t="s">
        <v>192</v>
      </c>
      <c r="B356" s="273" t="s">
        <v>193</v>
      </c>
      <c r="C356" s="276">
        <v>12550</v>
      </c>
      <c r="D356" s="276">
        <v>12550</v>
      </c>
      <c r="E356" s="275">
        <v>100</v>
      </c>
      <c r="F356" s="276">
        <v>0</v>
      </c>
    </row>
    <row r="357" spans="1:6">
      <c r="A357" s="277" t="s">
        <v>194</v>
      </c>
      <c r="B357" s="273" t="s">
        <v>195</v>
      </c>
      <c r="C357" s="276">
        <v>12550</v>
      </c>
      <c r="D357" s="276">
        <v>12550</v>
      </c>
      <c r="E357" s="275">
        <v>100</v>
      </c>
      <c r="F357" s="276">
        <v>0</v>
      </c>
    </row>
    <row r="358" spans="1:6">
      <c r="A358" s="273"/>
      <c r="B358" s="273" t="s">
        <v>198</v>
      </c>
      <c r="C358" s="276">
        <v>0</v>
      </c>
      <c r="D358" s="276">
        <v>0</v>
      </c>
      <c r="E358" s="280" t="s">
        <v>225</v>
      </c>
      <c r="F358" s="276">
        <v>-148774206.21000001</v>
      </c>
    </row>
    <row r="359" spans="1:6">
      <c r="A359" s="270"/>
      <c r="B359" s="270" t="s">
        <v>522</v>
      </c>
      <c r="C359" s="272"/>
      <c r="D359" s="272"/>
      <c r="E359" s="271"/>
      <c r="F359" s="272"/>
    </row>
    <row r="360" spans="1:6">
      <c r="A360" s="270" t="s">
        <v>222</v>
      </c>
      <c r="B360" s="270" t="s">
        <v>223</v>
      </c>
      <c r="C360" s="272">
        <v>242142156</v>
      </c>
      <c r="D360" s="272">
        <v>192401800.03999999</v>
      </c>
      <c r="E360" s="271">
        <v>79.458200595190903</v>
      </c>
      <c r="F360" s="272">
        <v>-60920423.640000001</v>
      </c>
    </row>
    <row r="361" spans="1:6">
      <c r="A361" s="274" t="s">
        <v>228</v>
      </c>
      <c r="B361" s="273" t="s">
        <v>229</v>
      </c>
      <c r="C361" s="276">
        <v>0</v>
      </c>
      <c r="D361" s="276">
        <v>1397.61</v>
      </c>
      <c r="E361" s="275">
        <v>0</v>
      </c>
      <c r="F361" s="276">
        <v>-49145.09</v>
      </c>
    </row>
    <row r="362" spans="1:6">
      <c r="A362" s="277" t="s">
        <v>498</v>
      </c>
      <c r="B362" s="273" t="s">
        <v>499</v>
      </c>
      <c r="C362" s="276">
        <v>0</v>
      </c>
      <c r="D362" s="276">
        <v>1397.61</v>
      </c>
      <c r="E362" s="275">
        <v>0</v>
      </c>
      <c r="F362" s="276">
        <v>-49145.09</v>
      </c>
    </row>
    <row r="363" spans="1:6" s="293" customFormat="1">
      <c r="A363" s="274" t="s">
        <v>260</v>
      </c>
      <c r="B363" s="273" t="s">
        <v>261</v>
      </c>
      <c r="C363" s="276">
        <v>242142156</v>
      </c>
      <c r="D363" s="276">
        <v>192400402.43000001</v>
      </c>
      <c r="E363" s="275">
        <v>79.4576234094488</v>
      </c>
      <c r="F363" s="276">
        <v>-60871278.549999997</v>
      </c>
    </row>
    <row r="364" spans="1:6">
      <c r="A364" s="277" t="s">
        <v>262</v>
      </c>
      <c r="B364" s="273" t="s">
        <v>511</v>
      </c>
      <c r="C364" s="276">
        <v>242142156</v>
      </c>
      <c r="D364" s="276">
        <v>192400402.43000001</v>
      </c>
      <c r="E364" s="275">
        <v>79.4576234094488</v>
      </c>
      <c r="F364" s="276">
        <v>-57562734.57</v>
      </c>
    </row>
    <row r="365" spans="1:6" ht="26">
      <c r="A365" s="277" t="s">
        <v>264</v>
      </c>
      <c r="B365" s="273" t="s">
        <v>366</v>
      </c>
      <c r="C365" s="276">
        <v>0</v>
      </c>
      <c r="D365" s="276">
        <v>0</v>
      </c>
      <c r="E365" s="275">
        <v>0</v>
      </c>
      <c r="F365" s="276">
        <v>-3308543.98</v>
      </c>
    </row>
    <row r="366" spans="1:6">
      <c r="A366" s="270" t="s">
        <v>502</v>
      </c>
      <c r="B366" s="270" t="s">
        <v>503</v>
      </c>
      <c r="C366" s="272">
        <v>242142156</v>
      </c>
      <c r="D366" s="272">
        <v>192400402.43000001</v>
      </c>
      <c r="E366" s="271">
        <v>79.4576234094488</v>
      </c>
      <c r="F366" s="272">
        <v>31164346.960000001</v>
      </c>
    </row>
    <row r="367" spans="1:6">
      <c r="A367" s="274" t="s">
        <v>168</v>
      </c>
      <c r="B367" s="273" t="s">
        <v>169</v>
      </c>
      <c r="C367" s="276">
        <v>238055332</v>
      </c>
      <c r="D367" s="276">
        <v>189111119.61000001</v>
      </c>
      <c r="E367" s="275">
        <v>79.439984822520202</v>
      </c>
      <c r="F367" s="276">
        <v>31173009.07</v>
      </c>
    </row>
    <row r="368" spans="1:6">
      <c r="A368" s="277" t="s">
        <v>170</v>
      </c>
      <c r="B368" s="273" t="s">
        <v>171</v>
      </c>
      <c r="C368" s="276">
        <v>10476560</v>
      </c>
      <c r="D368" s="276">
        <v>8853654.9499999993</v>
      </c>
      <c r="E368" s="275">
        <v>84.509180017104896</v>
      </c>
      <c r="F368" s="276">
        <v>1330703.27</v>
      </c>
    </row>
    <row r="369" spans="1:6">
      <c r="A369" s="278" t="s">
        <v>172</v>
      </c>
      <c r="B369" s="273" t="s">
        <v>173</v>
      </c>
      <c r="C369" s="276">
        <v>8031764</v>
      </c>
      <c r="D369" s="276">
        <v>6659241.46</v>
      </c>
      <c r="E369" s="275">
        <v>82.911318858472399</v>
      </c>
      <c r="F369" s="276">
        <v>1075819.18</v>
      </c>
    </row>
    <row r="370" spans="1:6">
      <c r="A370" s="278" t="s">
        <v>178</v>
      </c>
      <c r="B370" s="273" t="s">
        <v>179</v>
      </c>
      <c r="C370" s="276">
        <v>2444796</v>
      </c>
      <c r="D370" s="276">
        <v>2194413.4900000002</v>
      </c>
      <c r="E370" s="275">
        <v>89.758552042787997</v>
      </c>
      <c r="F370" s="276">
        <v>254884.09</v>
      </c>
    </row>
    <row r="371" spans="1:6">
      <c r="A371" s="277" t="s">
        <v>186</v>
      </c>
      <c r="B371" s="273" t="s">
        <v>187</v>
      </c>
      <c r="C371" s="276">
        <v>224321166</v>
      </c>
      <c r="D371" s="276">
        <v>177774488.50999999</v>
      </c>
      <c r="E371" s="275">
        <v>79.2499841544155</v>
      </c>
      <c r="F371" s="276">
        <v>29633217.149999999</v>
      </c>
    </row>
    <row r="372" spans="1:6">
      <c r="A372" s="278" t="s">
        <v>188</v>
      </c>
      <c r="B372" s="273" t="s">
        <v>189</v>
      </c>
      <c r="C372" s="276">
        <v>224321166</v>
      </c>
      <c r="D372" s="276">
        <v>177774488.50999999</v>
      </c>
      <c r="E372" s="275">
        <v>79.2499841544155</v>
      </c>
      <c r="F372" s="276">
        <v>29633217.149999999</v>
      </c>
    </row>
    <row r="373" spans="1:6" ht="26">
      <c r="A373" s="277" t="s">
        <v>299</v>
      </c>
      <c r="B373" s="273" t="s">
        <v>300</v>
      </c>
      <c r="C373" s="276">
        <v>3257606</v>
      </c>
      <c r="D373" s="276">
        <v>2482976.15</v>
      </c>
      <c r="E373" s="275">
        <v>76.220885828427399</v>
      </c>
      <c r="F373" s="276">
        <v>209088.65</v>
      </c>
    </row>
    <row r="374" spans="1:6" ht="39">
      <c r="A374" s="278" t="s">
        <v>305</v>
      </c>
      <c r="B374" s="273" t="s">
        <v>306</v>
      </c>
      <c r="C374" s="276">
        <v>3257606</v>
      </c>
      <c r="D374" s="276">
        <v>2482976.15</v>
      </c>
      <c r="E374" s="275">
        <v>76.220885828427399</v>
      </c>
      <c r="F374" s="276">
        <v>209088.65</v>
      </c>
    </row>
    <row r="375" spans="1:6" ht="39">
      <c r="A375" s="279" t="s">
        <v>307</v>
      </c>
      <c r="B375" s="273" t="s">
        <v>308</v>
      </c>
      <c r="C375" s="276">
        <v>130000</v>
      </c>
      <c r="D375" s="276">
        <v>75302.080000000002</v>
      </c>
      <c r="E375" s="275">
        <v>57.924676923076902</v>
      </c>
      <c r="F375" s="276">
        <v>6776.88</v>
      </c>
    </row>
    <row r="376" spans="1:6" ht="65">
      <c r="A376" s="279" t="s">
        <v>309</v>
      </c>
      <c r="B376" s="273" t="s">
        <v>310</v>
      </c>
      <c r="C376" s="276">
        <v>3127606</v>
      </c>
      <c r="D376" s="276">
        <v>2407674.0699999998</v>
      </c>
      <c r="E376" s="275">
        <v>76.981373932650101</v>
      </c>
      <c r="F376" s="276">
        <v>202311.77</v>
      </c>
    </row>
    <row r="377" spans="1:6">
      <c r="A377" s="274" t="s">
        <v>192</v>
      </c>
      <c r="B377" s="273" t="s">
        <v>193</v>
      </c>
      <c r="C377" s="276">
        <v>4086824</v>
      </c>
      <c r="D377" s="276">
        <v>3289282.82</v>
      </c>
      <c r="E377" s="275">
        <v>80.485061749661796</v>
      </c>
      <c r="F377" s="276">
        <v>-8662.11</v>
      </c>
    </row>
    <row r="378" spans="1:6">
      <c r="A378" s="277" t="s">
        <v>194</v>
      </c>
      <c r="B378" s="273" t="s">
        <v>195</v>
      </c>
      <c r="C378" s="276">
        <v>2356824</v>
      </c>
      <c r="D378" s="276">
        <v>1817980.23</v>
      </c>
      <c r="E378" s="275">
        <v>77.136868514577202</v>
      </c>
      <c r="F378" s="276">
        <v>-151103.19</v>
      </c>
    </row>
    <row r="379" spans="1:6">
      <c r="A379" s="277" t="s">
        <v>319</v>
      </c>
      <c r="B379" s="273" t="s">
        <v>320</v>
      </c>
      <c r="C379" s="276">
        <v>1730000</v>
      </c>
      <c r="D379" s="276">
        <v>1471302.59</v>
      </c>
      <c r="E379" s="275">
        <v>85.046392485549106</v>
      </c>
      <c r="F379" s="276">
        <v>142441.07999999999</v>
      </c>
    </row>
    <row r="380" spans="1:6" s="293" customFormat="1" ht="52">
      <c r="A380" s="278" t="s">
        <v>325</v>
      </c>
      <c r="B380" s="273" t="s">
        <v>326</v>
      </c>
      <c r="C380" s="276">
        <v>1730000</v>
      </c>
      <c r="D380" s="276">
        <v>1471302.59</v>
      </c>
      <c r="E380" s="275">
        <v>85.046392485549106</v>
      </c>
      <c r="F380" s="276">
        <v>142441.07999999999</v>
      </c>
    </row>
    <row r="381" spans="1:6" s="293" customFormat="1" ht="39">
      <c r="A381" s="279" t="s">
        <v>327</v>
      </c>
      <c r="B381" s="273" t="s">
        <v>328</v>
      </c>
      <c r="C381" s="276">
        <v>1680000</v>
      </c>
      <c r="D381" s="276">
        <v>1453302.59</v>
      </c>
      <c r="E381" s="275">
        <v>86.506106547619098</v>
      </c>
      <c r="F381" s="276">
        <v>142441.07999999999</v>
      </c>
    </row>
    <row r="382" spans="1:6" ht="65">
      <c r="A382" s="279" t="s">
        <v>329</v>
      </c>
      <c r="B382" s="273" t="s">
        <v>330</v>
      </c>
      <c r="C382" s="276">
        <v>50000</v>
      </c>
      <c r="D382" s="276">
        <v>18000</v>
      </c>
      <c r="E382" s="275">
        <v>36</v>
      </c>
      <c r="F382" s="276">
        <v>0</v>
      </c>
    </row>
    <row r="383" spans="1:6">
      <c r="A383" s="273"/>
      <c r="B383" s="273" t="s">
        <v>198</v>
      </c>
      <c r="C383" s="276">
        <v>0</v>
      </c>
      <c r="D383" s="276">
        <v>1397.61</v>
      </c>
      <c r="E383" s="280" t="s">
        <v>225</v>
      </c>
      <c r="F383" s="276">
        <v>-92084770.599999994</v>
      </c>
    </row>
    <row r="384" spans="1:6" ht="26">
      <c r="A384" s="270"/>
      <c r="B384" s="270" t="s">
        <v>523</v>
      </c>
      <c r="C384" s="272"/>
      <c r="D384" s="272"/>
      <c r="E384" s="271"/>
      <c r="F384" s="272"/>
    </row>
    <row r="385" spans="1:6">
      <c r="A385" s="270" t="s">
        <v>222</v>
      </c>
      <c r="B385" s="270" t="s">
        <v>223</v>
      </c>
      <c r="C385" s="272">
        <v>46436990</v>
      </c>
      <c r="D385" s="272">
        <v>42487428.899999999</v>
      </c>
      <c r="E385" s="271">
        <v>91.494795205287801</v>
      </c>
      <c r="F385" s="272">
        <v>-2146223.4900000002</v>
      </c>
    </row>
    <row r="386" spans="1:6" s="293" customFormat="1">
      <c r="A386" s="274" t="s">
        <v>228</v>
      </c>
      <c r="B386" s="273" t="s">
        <v>229</v>
      </c>
      <c r="C386" s="276">
        <v>75687</v>
      </c>
      <c r="D386" s="276">
        <v>41463.42</v>
      </c>
      <c r="E386" s="275">
        <v>54.782750009909201</v>
      </c>
      <c r="F386" s="276">
        <v>-3249.66</v>
      </c>
    </row>
    <row r="387" spans="1:6">
      <c r="A387" s="277" t="s">
        <v>498</v>
      </c>
      <c r="B387" s="273" t="s">
        <v>499</v>
      </c>
      <c r="C387" s="276">
        <v>75687</v>
      </c>
      <c r="D387" s="276">
        <v>41463.42</v>
      </c>
      <c r="E387" s="275">
        <v>54.782750009909201</v>
      </c>
      <c r="F387" s="276">
        <v>-3249.66</v>
      </c>
    </row>
    <row r="388" spans="1:6">
      <c r="A388" s="274" t="s">
        <v>260</v>
      </c>
      <c r="B388" s="273" t="s">
        <v>261</v>
      </c>
      <c r="C388" s="276">
        <v>46361303</v>
      </c>
      <c r="D388" s="276">
        <v>42445965.479999997</v>
      </c>
      <c r="E388" s="275">
        <v>91.554729339682297</v>
      </c>
      <c r="F388" s="276">
        <v>-2142973.83</v>
      </c>
    </row>
    <row r="389" spans="1:6">
      <c r="A389" s="277" t="s">
        <v>262</v>
      </c>
      <c r="B389" s="273" t="s">
        <v>511</v>
      </c>
      <c r="C389" s="276">
        <v>46361303</v>
      </c>
      <c r="D389" s="276">
        <v>42445965.479999997</v>
      </c>
      <c r="E389" s="275">
        <v>91.554729339682297</v>
      </c>
      <c r="F389" s="276">
        <v>-1268310.52</v>
      </c>
    </row>
    <row r="390" spans="1:6" ht="26">
      <c r="A390" s="277" t="s">
        <v>264</v>
      </c>
      <c r="B390" s="273" t="s">
        <v>366</v>
      </c>
      <c r="C390" s="276">
        <v>0</v>
      </c>
      <c r="D390" s="276">
        <v>0</v>
      </c>
      <c r="E390" s="275">
        <v>0</v>
      </c>
      <c r="F390" s="276">
        <v>-874663.31</v>
      </c>
    </row>
    <row r="391" spans="1:6">
      <c r="A391" s="270" t="s">
        <v>502</v>
      </c>
      <c r="B391" s="270" t="s">
        <v>503</v>
      </c>
      <c r="C391" s="272">
        <v>46440438</v>
      </c>
      <c r="D391" s="272">
        <v>42490876.159999996</v>
      </c>
      <c r="E391" s="271">
        <v>91.495425086214695</v>
      </c>
      <c r="F391" s="272">
        <v>3534261.23</v>
      </c>
    </row>
    <row r="392" spans="1:6">
      <c r="A392" s="274" t="s">
        <v>168</v>
      </c>
      <c r="B392" s="273" t="s">
        <v>169</v>
      </c>
      <c r="C392" s="276">
        <v>40731618</v>
      </c>
      <c r="D392" s="276">
        <v>38736524.549999997</v>
      </c>
      <c r="E392" s="275">
        <v>95.101855639518206</v>
      </c>
      <c r="F392" s="276">
        <v>2943092.73</v>
      </c>
    </row>
    <row r="393" spans="1:6">
      <c r="A393" s="277" t="s">
        <v>170</v>
      </c>
      <c r="B393" s="273" t="s">
        <v>171</v>
      </c>
      <c r="C393" s="276">
        <v>3194219</v>
      </c>
      <c r="D393" s="276">
        <v>2949367.39</v>
      </c>
      <c r="E393" s="275">
        <v>92.334539053208303</v>
      </c>
      <c r="F393" s="276">
        <v>1102374.01</v>
      </c>
    </row>
    <row r="394" spans="1:6">
      <c r="A394" s="278" t="s">
        <v>172</v>
      </c>
      <c r="B394" s="273" t="s">
        <v>173</v>
      </c>
      <c r="C394" s="276">
        <v>1493600</v>
      </c>
      <c r="D394" s="276">
        <v>1364043.34</v>
      </c>
      <c r="E394" s="275">
        <v>91.325879753615396</v>
      </c>
      <c r="F394" s="276">
        <v>233121.82</v>
      </c>
    </row>
    <row r="395" spans="1:6">
      <c r="A395" s="278" t="s">
        <v>178</v>
      </c>
      <c r="B395" s="273" t="s">
        <v>179</v>
      </c>
      <c r="C395" s="276">
        <v>1700619</v>
      </c>
      <c r="D395" s="276">
        <v>1585324.05</v>
      </c>
      <c r="E395" s="275">
        <v>93.220412685028194</v>
      </c>
      <c r="F395" s="276">
        <v>869252.19</v>
      </c>
    </row>
    <row r="396" spans="1:6">
      <c r="A396" s="277" t="s">
        <v>186</v>
      </c>
      <c r="B396" s="273" t="s">
        <v>187</v>
      </c>
      <c r="C396" s="276">
        <v>31671159</v>
      </c>
      <c r="D396" s="276">
        <v>31332492.469999999</v>
      </c>
      <c r="E396" s="275">
        <v>98.930678444701101</v>
      </c>
      <c r="F396" s="276">
        <v>1787286.19</v>
      </c>
    </row>
    <row r="397" spans="1:6">
      <c r="A397" s="278" t="s">
        <v>188</v>
      </c>
      <c r="B397" s="273" t="s">
        <v>189</v>
      </c>
      <c r="C397" s="276">
        <v>31671159</v>
      </c>
      <c r="D397" s="276">
        <v>31332492.469999999</v>
      </c>
      <c r="E397" s="275">
        <v>98.930678444701101</v>
      </c>
      <c r="F397" s="276">
        <v>1787286.19</v>
      </c>
    </row>
    <row r="398" spans="1:6" ht="26">
      <c r="A398" s="277" t="s">
        <v>299</v>
      </c>
      <c r="B398" s="273" t="s">
        <v>300</v>
      </c>
      <c r="C398" s="276">
        <v>5866240</v>
      </c>
      <c r="D398" s="276">
        <v>4454664.6900000004</v>
      </c>
      <c r="E398" s="275">
        <v>75.937307201887407</v>
      </c>
      <c r="F398" s="276">
        <v>53432.53</v>
      </c>
    </row>
    <row r="399" spans="1:6" ht="39">
      <c r="A399" s="278" t="s">
        <v>305</v>
      </c>
      <c r="B399" s="273" t="s">
        <v>306</v>
      </c>
      <c r="C399" s="276">
        <v>5866240</v>
      </c>
      <c r="D399" s="276">
        <v>4454664.6900000004</v>
      </c>
      <c r="E399" s="275">
        <v>75.937307201887407</v>
      </c>
      <c r="F399" s="276">
        <v>53432.53</v>
      </c>
    </row>
    <row r="400" spans="1:6" ht="39">
      <c r="A400" s="279" t="s">
        <v>307</v>
      </c>
      <c r="B400" s="273" t="s">
        <v>308</v>
      </c>
      <c r="C400" s="276">
        <v>41511</v>
      </c>
      <c r="D400" s="276">
        <v>21510.83</v>
      </c>
      <c r="E400" s="275">
        <v>51.819589988195901</v>
      </c>
      <c r="F400" s="276">
        <v>0</v>
      </c>
    </row>
    <row r="401" spans="1:6" s="293" customFormat="1" ht="65">
      <c r="A401" s="279" t="s">
        <v>309</v>
      </c>
      <c r="B401" s="273" t="s">
        <v>310</v>
      </c>
      <c r="C401" s="276">
        <v>5824729</v>
      </c>
      <c r="D401" s="276">
        <v>4433153.8600000003</v>
      </c>
      <c r="E401" s="275">
        <v>76.109186538978904</v>
      </c>
      <c r="F401" s="276">
        <v>53432.53</v>
      </c>
    </row>
    <row r="402" spans="1:6" s="293" customFormat="1">
      <c r="A402" s="274" t="s">
        <v>192</v>
      </c>
      <c r="B402" s="273" t="s">
        <v>193</v>
      </c>
      <c r="C402" s="276">
        <v>5708820</v>
      </c>
      <c r="D402" s="276">
        <v>3754351.61</v>
      </c>
      <c r="E402" s="275">
        <v>65.764056495037494</v>
      </c>
      <c r="F402" s="276">
        <v>591168.5</v>
      </c>
    </row>
    <row r="403" spans="1:6">
      <c r="A403" s="277" t="s">
        <v>194</v>
      </c>
      <c r="B403" s="273" t="s">
        <v>195</v>
      </c>
      <c r="C403" s="276">
        <v>2981526</v>
      </c>
      <c r="D403" s="276">
        <v>1390146.54</v>
      </c>
      <c r="E403" s="275">
        <v>46.625336824163199</v>
      </c>
      <c r="F403" s="276">
        <v>551352.61</v>
      </c>
    </row>
    <row r="404" spans="1:6">
      <c r="A404" s="277" t="s">
        <v>319</v>
      </c>
      <c r="B404" s="273" t="s">
        <v>320</v>
      </c>
      <c r="C404" s="276">
        <v>2727294</v>
      </c>
      <c r="D404" s="276">
        <v>2364205.0699999998</v>
      </c>
      <c r="E404" s="275">
        <v>86.686843075957299</v>
      </c>
      <c r="F404" s="276">
        <v>39815.89</v>
      </c>
    </row>
    <row r="405" spans="1:6" ht="52">
      <c r="A405" s="278" t="s">
        <v>325</v>
      </c>
      <c r="B405" s="273" t="s">
        <v>326</v>
      </c>
      <c r="C405" s="276">
        <v>2727294</v>
      </c>
      <c r="D405" s="276">
        <v>2364205.0699999998</v>
      </c>
      <c r="E405" s="275">
        <v>86.686843075957299</v>
      </c>
      <c r="F405" s="276">
        <v>39815.89</v>
      </c>
    </row>
    <row r="406" spans="1:6" ht="39">
      <c r="A406" s="279" t="s">
        <v>327</v>
      </c>
      <c r="B406" s="273" t="s">
        <v>328</v>
      </c>
      <c r="C406" s="276">
        <v>2190510</v>
      </c>
      <c r="D406" s="276">
        <v>1827421.48</v>
      </c>
      <c r="E406" s="275">
        <v>83.424475578746495</v>
      </c>
      <c r="F406" s="276">
        <v>39815.89</v>
      </c>
    </row>
    <row r="407" spans="1:6" ht="65">
      <c r="A407" s="279" t="s">
        <v>329</v>
      </c>
      <c r="B407" s="273" t="s">
        <v>330</v>
      </c>
      <c r="C407" s="276">
        <v>536784</v>
      </c>
      <c r="D407" s="276">
        <v>536783.59</v>
      </c>
      <c r="E407" s="275">
        <v>99.999923619183903</v>
      </c>
      <c r="F407" s="276">
        <v>0</v>
      </c>
    </row>
    <row r="408" spans="1:6">
      <c r="A408" s="273"/>
      <c r="B408" s="273" t="s">
        <v>198</v>
      </c>
      <c r="C408" s="276">
        <v>-3448</v>
      </c>
      <c r="D408" s="276">
        <v>-3447.26</v>
      </c>
      <c r="E408" s="280" t="s">
        <v>225</v>
      </c>
      <c r="F408" s="276">
        <v>-5680484.7199999997</v>
      </c>
    </row>
    <row r="409" spans="1:6">
      <c r="A409" s="273" t="s">
        <v>199</v>
      </c>
      <c r="B409" s="273" t="s">
        <v>200</v>
      </c>
      <c r="C409" s="276">
        <v>3448</v>
      </c>
      <c r="D409" s="284" t="s">
        <v>225</v>
      </c>
      <c r="E409" s="280" t="s">
        <v>225</v>
      </c>
      <c r="F409" s="284" t="s">
        <v>225</v>
      </c>
    </row>
    <row r="410" spans="1:6">
      <c r="A410" s="274" t="s">
        <v>201</v>
      </c>
      <c r="B410" s="273" t="s">
        <v>202</v>
      </c>
      <c r="C410" s="276">
        <v>3448</v>
      </c>
      <c r="D410" s="284" t="s">
        <v>225</v>
      </c>
      <c r="E410" s="280" t="s">
        <v>225</v>
      </c>
      <c r="F410" s="284" t="s">
        <v>225</v>
      </c>
    </row>
    <row r="411" spans="1:6" s="293" customFormat="1" ht="26">
      <c r="A411" s="277" t="s">
        <v>339</v>
      </c>
      <c r="B411" s="273" t="s">
        <v>340</v>
      </c>
      <c r="C411" s="276">
        <v>3448</v>
      </c>
      <c r="D411" s="284" t="s">
        <v>225</v>
      </c>
      <c r="E411" s="280" t="s">
        <v>225</v>
      </c>
      <c r="F411" s="284" t="s">
        <v>225</v>
      </c>
    </row>
    <row r="412" spans="1:6">
      <c r="A412" s="270"/>
      <c r="B412" s="270" t="s">
        <v>524</v>
      </c>
      <c r="C412" s="272"/>
      <c r="D412" s="272"/>
      <c r="E412" s="271"/>
      <c r="F412" s="272"/>
    </row>
    <row r="413" spans="1:6">
      <c r="A413" s="270" t="s">
        <v>222</v>
      </c>
      <c r="B413" s="270" t="s">
        <v>223</v>
      </c>
      <c r="C413" s="272">
        <v>15519339</v>
      </c>
      <c r="D413" s="272">
        <v>15141618.18</v>
      </c>
      <c r="E413" s="271">
        <v>97.566128170793903</v>
      </c>
      <c r="F413" s="272">
        <v>5501709.21</v>
      </c>
    </row>
    <row r="414" spans="1:6">
      <c r="A414" s="274" t="s">
        <v>228</v>
      </c>
      <c r="B414" s="273" t="s">
        <v>229</v>
      </c>
      <c r="C414" s="276">
        <v>12631828</v>
      </c>
      <c r="D414" s="276">
        <v>12443112.18</v>
      </c>
      <c r="E414" s="275">
        <v>98.5060292144573</v>
      </c>
      <c r="F414" s="276">
        <v>5690714.21</v>
      </c>
    </row>
    <row r="415" spans="1:6">
      <c r="A415" s="277" t="s">
        <v>498</v>
      </c>
      <c r="B415" s="273" t="s">
        <v>499</v>
      </c>
      <c r="C415" s="276">
        <v>12631828</v>
      </c>
      <c r="D415" s="276">
        <v>12443112.18</v>
      </c>
      <c r="E415" s="275">
        <v>98.5060292144573</v>
      </c>
      <c r="F415" s="276">
        <v>5690714.21</v>
      </c>
    </row>
    <row r="416" spans="1:6">
      <c r="A416" s="274" t="s">
        <v>260</v>
      </c>
      <c r="B416" s="273" t="s">
        <v>261</v>
      </c>
      <c r="C416" s="276">
        <v>2887511</v>
      </c>
      <c r="D416" s="276">
        <v>2698506</v>
      </c>
      <c r="E416" s="275">
        <v>93.454397230001902</v>
      </c>
      <c r="F416" s="276">
        <v>-189005</v>
      </c>
    </row>
    <row r="417" spans="1:6">
      <c r="A417" s="277" t="s">
        <v>262</v>
      </c>
      <c r="B417" s="273" t="s">
        <v>511</v>
      </c>
      <c r="C417" s="276">
        <v>2887511</v>
      </c>
      <c r="D417" s="276">
        <v>2698506</v>
      </c>
      <c r="E417" s="275">
        <v>93.454397230001902</v>
      </c>
      <c r="F417" s="276">
        <v>-189005</v>
      </c>
    </row>
    <row r="418" spans="1:6">
      <c r="A418" s="270" t="s">
        <v>502</v>
      </c>
      <c r="B418" s="270" t="s">
        <v>503</v>
      </c>
      <c r="C418" s="272">
        <v>17012200</v>
      </c>
      <c r="D418" s="272">
        <v>14322390.07</v>
      </c>
      <c r="E418" s="271">
        <v>84.188935411057997</v>
      </c>
      <c r="F418" s="272">
        <v>6266822.0099999998</v>
      </c>
    </row>
    <row r="419" spans="1:6">
      <c r="A419" s="274" t="s">
        <v>168</v>
      </c>
      <c r="B419" s="273" t="s">
        <v>169</v>
      </c>
      <c r="C419" s="276">
        <v>16625496</v>
      </c>
      <c r="D419" s="276">
        <v>14235795.619999999</v>
      </c>
      <c r="E419" s="275">
        <v>85.626291209597596</v>
      </c>
      <c r="F419" s="276">
        <v>6198507.25</v>
      </c>
    </row>
    <row r="420" spans="1:6">
      <c r="A420" s="277" t="s">
        <v>170</v>
      </c>
      <c r="B420" s="273" t="s">
        <v>171</v>
      </c>
      <c r="C420" s="276">
        <v>10669046</v>
      </c>
      <c r="D420" s="276">
        <v>8309870.3899999997</v>
      </c>
      <c r="E420" s="275">
        <v>77.887661089848194</v>
      </c>
      <c r="F420" s="276">
        <v>502187.48</v>
      </c>
    </row>
    <row r="421" spans="1:6">
      <c r="A421" s="278" t="s">
        <v>172</v>
      </c>
      <c r="B421" s="273" t="s">
        <v>173</v>
      </c>
      <c r="C421" s="276">
        <v>2252468</v>
      </c>
      <c r="D421" s="276">
        <v>1964310.94</v>
      </c>
      <c r="E421" s="275">
        <v>87.207051998075002</v>
      </c>
      <c r="F421" s="276">
        <v>224907.54</v>
      </c>
    </row>
    <row r="422" spans="1:6">
      <c r="A422" s="278" t="s">
        <v>178</v>
      </c>
      <c r="B422" s="273" t="s">
        <v>179</v>
      </c>
      <c r="C422" s="276">
        <v>8416578</v>
      </c>
      <c r="D422" s="276">
        <v>6345559.4500000002</v>
      </c>
      <c r="E422" s="275">
        <v>75.393579789791005</v>
      </c>
      <c r="F422" s="276">
        <v>277279.94</v>
      </c>
    </row>
    <row r="423" spans="1:6">
      <c r="A423" s="277" t="s">
        <v>186</v>
      </c>
      <c r="B423" s="273" t="s">
        <v>187</v>
      </c>
      <c r="C423" s="276">
        <v>246616</v>
      </c>
      <c r="D423" s="276">
        <v>219094.54</v>
      </c>
      <c r="E423" s="275">
        <v>88.840359100788305</v>
      </c>
      <c r="F423" s="276">
        <v>14520.19</v>
      </c>
    </row>
    <row r="424" spans="1:6">
      <c r="A424" s="278" t="s">
        <v>188</v>
      </c>
      <c r="B424" s="273" t="s">
        <v>189</v>
      </c>
      <c r="C424" s="276">
        <v>246616</v>
      </c>
      <c r="D424" s="276">
        <v>219094.54</v>
      </c>
      <c r="E424" s="275">
        <v>88.840359100788305</v>
      </c>
      <c r="F424" s="276">
        <v>14520.19</v>
      </c>
    </row>
    <row r="425" spans="1:6" ht="26">
      <c r="A425" s="277" t="s">
        <v>293</v>
      </c>
      <c r="B425" s="273" t="s">
        <v>294</v>
      </c>
      <c r="C425" s="276">
        <v>5678552</v>
      </c>
      <c r="D425" s="276">
        <v>5678550.6399999997</v>
      </c>
      <c r="E425" s="275">
        <v>99.999976050232505</v>
      </c>
      <c r="F425" s="276">
        <v>5678550.6399999997</v>
      </c>
    </row>
    <row r="426" spans="1:6">
      <c r="A426" s="278" t="s">
        <v>297</v>
      </c>
      <c r="B426" s="273" t="s">
        <v>298</v>
      </c>
      <c r="C426" s="276">
        <v>5678552</v>
      </c>
      <c r="D426" s="276">
        <v>5678550.6399999997</v>
      </c>
      <c r="E426" s="275">
        <v>99.999976050232505</v>
      </c>
      <c r="F426" s="276">
        <v>5678550.6399999997</v>
      </c>
    </row>
    <row r="427" spans="1:6" ht="26">
      <c r="A427" s="277" t="s">
        <v>299</v>
      </c>
      <c r="B427" s="273" t="s">
        <v>300</v>
      </c>
      <c r="C427" s="276">
        <v>31282</v>
      </c>
      <c r="D427" s="276">
        <v>28280.05</v>
      </c>
      <c r="E427" s="275">
        <v>90.403586727191396</v>
      </c>
      <c r="F427" s="276">
        <v>3248.94</v>
      </c>
    </row>
    <row r="428" spans="1:6" ht="39">
      <c r="A428" s="278" t="s">
        <v>305</v>
      </c>
      <c r="B428" s="273" t="s">
        <v>306</v>
      </c>
      <c r="C428" s="276">
        <v>3348</v>
      </c>
      <c r="D428" s="276">
        <v>347.11</v>
      </c>
      <c r="E428" s="275">
        <v>10.367682198327399</v>
      </c>
      <c r="F428" s="276">
        <v>0</v>
      </c>
    </row>
    <row r="429" spans="1:6" ht="39">
      <c r="A429" s="279" t="s">
        <v>307</v>
      </c>
      <c r="B429" s="273" t="s">
        <v>308</v>
      </c>
      <c r="C429" s="276">
        <v>3000</v>
      </c>
      <c r="D429" s="276">
        <v>0</v>
      </c>
      <c r="E429" s="275">
        <v>0</v>
      </c>
      <c r="F429" s="276">
        <v>0</v>
      </c>
    </row>
    <row r="430" spans="1:6" ht="65">
      <c r="A430" s="279" t="s">
        <v>309</v>
      </c>
      <c r="B430" s="273" t="s">
        <v>310</v>
      </c>
      <c r="C430" s="276">
        <v>348</v>
      </c>
      <c r="D430" s="276">
        <v>347.11</v>
      </c>
      <c r="E430" s="275">
        <v>99.744252873563198</v>
      </c>
      <c r="F430" s="276">
        <v>0</v>
      </c>
    </row>
    <row r="431" spans="1:6" ht="26">
      <c r="A431" s="278" t="s">
        <v>311</v>
      </c>
      <c r="B431" s="273" t="s">
        <v>312</v>
      </c>
      <c r="C431" s="276">
        <v>27934</v>
      </c>
      <c r="D431" s="276">
        <v>27932.94</v>
      </c>
      <c r="E431" s="275">
        <v>99.9962053411613</v>
      </c>
      <c r="F431" s="276">
        <v>3248.94</v>
      </c>
    </row>
    <row r="432" spans="1:6" s="293" customFormat="1" ht="26">
      <c r="A432" s="279" t="s">
        <v>313</v>
      </c>
      <c r="B432" s="273" t="s">
        <v>314</v>
      </c>
      <c r="C432" s="276">
        <v>5853</v>
      </c>
      <c r="D432" s="276">
        <v>5853</v>
      </c>
      <c r="E432" s="275">
        <v>100</v>
      </c>
      <c r="F432" s="276">
        <v>0</v>
      </c>
    </row>
    <row r="433" spans="1:6" s="293" customFormat="1" ht="39">
      <c r="A433" s="279" t="s">
        <v>315</v>
      </c>
      <c r="B433" s="273" t="s">
        <v>316</v>
      </c>
      <c r="C433" s="276">
        <v>22081</v>
      </c>
      <c r="D433" s="276">
        <v>22079.94</v>
      </c>
      <c r="E433" s="275">
        <v>99.995199492776607</v>
      </c>
      <c r="F433" s="276">
        <v>3248.94</v>
      </c>
    </row>
    <row r="434" spans="1:6">
      <c r="A434" s="274" t="s">
        <v>192</v>
      </c>
      <c r="B434" s="273" t="s">
        <v>193</v>
      </c>
      <c r="C434" s="276">
        <v>386704</v>
      </c>
      <c r="D434" s="276">
        <v>86594.45</v>
      </c>
      <c r="E434" s="275">
        <v>22.392954300964</v>
      </c>
      <c r="F434" s="276">
        <v>68314.759999999995</v>
      </c>
    </row>
    <row r="435" spans="1:6">
      <c r="A435" s="277" t="s">
        <v>194</v>
      </c>
      <c r="B435" s="273" t="s">
        <v>195</v>
      </c>
      <c r="C435" s="276">
        <v>386704</v>
      </c>
      <c r="D435" s="276">
        <v>86594.45</v>
      </c>
      <c r="E435" s="275">
        <v>22.392954300964</v>
      </c>
      <c r="F435" s="276">
        <v>68314.759999999995</v>
      </c>
    </row>
    <row r="436" spans="1:6">
      <c r="A436" s="273"/>
      <c r="B436" s="273" t="s">
        <v>198</v>
      </c>
      <c r="C436" s="276">
        <v>-1492861</v>
      </c>
      <c r="D436" s="276">
        <v>819228.11</v>
      </c>
      <c r="E436" s="280" t="s">
        <v>225</v>
      </c>
      <c r="F436" s="276">
        <v>-765112.8</v>
      </c>
    </row>
    <row r="437" spans="1:6">
      <c r="A437" s="273" t="s">
        <v>199</v>
      </c>
      <c r="B437" s="273" t="s">
        <v>200</v>
      </c>
      <c r="C437" s="276">
        <v>1492861</v>
      </c>
      <c r="D437" s="284" t="s">
        <v>225</v>
      </c>
      <c r="E437" s="280" t="s">
        <v>225</v>
      </c>
      <c r="F437" s="284" t="s">
        <v>225</v>
      </c>
    </row>
    <row r="438" spans="1:6">
      <c r="A438" s="274" t="s">
        <v>201</v>
      </c>
      <c r="B438" s="273" t="s">
        <v>202</v>
      </c>
      <c r="C438" s="276">
        <v>1492861</v>
      </c>
      <c r="D438" s="284" t="s">
        <v>225</v>
      </c>
      <c r="E438" s="280" t="s">
        <v>225</v>
      </c>
      <c r="F438" s="284" t="s">
        <v>225</v>
      </c>
    </row>
    <row r="439" spans="1:6" ht="26">
      <c r="A439" s="277" t="s">
        <v>339</v>
      </c>
      <c r="B439" s="273" t="s">
        <v>340</v>
      </c>
      <c r="C439" s="276">
        <v>1492861</v>
      </c>
      <c r="D439" s="284" t="s">
        <v>225</v>
      </c>
      <c r="E439" s="280" t="s">
        <v>225</v>
      </c>
      <c r="F439" s="284" t="s">
        <v>225</v>
      </c>
    </row>
    <row r="440" spans="1:6">
      <c r="A440" s="270"/>
      <c r="B440" s="270" t="s">
        <v>525</v>
      </c>
      <c r="C440" s="272"/>
      <c r="D440" s="272"/>
      <c r="E440" s="271"/>
      <c r="F440" s="272"/>
    </row>
    <row r="441" spans="1:6">
      <c r="A441" s="270" t="s">
        <v>222</v>
      </c>
      <c r="B441" s="270" t="s">
        <v>223</v>
      </c>
      <c r="C441" s="272">
        <v>23352748</v>
      </c>
      <c r="D441" s="272">
        <v>21672283.82</v>
      </c>
      <c r="E441" s="271">
        <v>92.803873959501502</v>
      </c>
      <c r="F441" s="272">
        <v>936649.9</v>
      </c>
    </row>
    <row r="442" spans="1:6" ht="26">
      <c r="A442" s="274" t="s">
        <v>226</v>
      </c>
      <c r="B442" s="273" t="s">
        <v>227</v>
      </c>
      <c r="C442" s="276">
        <v>1531</v>
      </c>
      <c r="D442" s="276">
        <v>20325.61</v>
      </c>
      <c r="E442" s="275">
        <v>1327.60352710647</v>
      </c>
      <c r="F442" s="276">
        <v>-33301.910000000003</v>
      </c>
    </row>
    <row r="443" spans="1:6">
      <c r="A443" s="274" t="s">
        <v>228</v>
      </c>
      <c r="B443" s="273" t="s">
        <v>229</v>
      </c>
      <c r="C443" s="276">
        <v>7950261</v>
      </c>
      <c r="D443" s="276">
        <v>7916165.5099999998</v>
      </c>
      <c r="E443" s="275">
        <v>99.570775223605906</v>
      </c>
      <c r="F443" s="276">
        <v>1798851.09</v>
      </c>
    </row>
    <row r="444" spans="1:6">
      <c r="A444" s="277" t="s">
        <v>498</v>
      </c>
      <c r="B444" s="273" t="s">
        <v>499</v>
      </c>
      <c r="C444" s="276">
        <v>7950261</v>
      </c>
      <c r="D444" s="276">
        <v>7916136.5099999998</v>
      </c>
      <c r="E444" s="275">
        <v>99.570775223605906</v>
      </c>
      <c r="F444" s="276">
        <v>1798822.09</v>
      </c>
    </row>
    <row r="445" spans="1:6">
      <c r="A445" s="277" t="s">
        <v>364</v>
      </c>
      <c r="B445" s="273" t="s">
        <v>365</v>
      </c>
      <c r="C445" s="284" t="s">
        <v>225</v>
      </c>
      <c r="D445" s="276">
        <v>29</v>
      </c>
      <c r="E445" s="280" t="s">
        <v>225</v>
      </c>
      <c r="F445" s="276">
        <v>29</v>
      </c>
    </row>
    <row r="446" spans="1:6">
      <c r="A446" s="274" t="s">
        <v>230</v>
      </c>
      <c r="B446" s="273" t="s">
        <v>231</v>
      </c>
      <c r="C446" s="276">
        <v>3398176</v>
      </c>
      <c r="D446" s="276">
        <v>3061916.1</v>
      </c>
      <c r="E446" s="275">
        <v>90.104694400760906</v>
      </c>
      <c r="F446" s="276">
        <v>482589.12</v>
      </c>
    </row>
    <row r="447" spans="1:6">
      <c r="A447" s="277" t="s">
        <v>238</v>
      </c>
      <c r="B447" s="273" t="s">
        <v>239</v>
      </c>
      <c r="C447" s="276">
        <v>37142</v>
      </c>
      <c r="D447" s="276">
        <v>37141.879999999997</v>
      </c>
      <c r="E447" s="275">
        <v>99.999676915621095</v>
      </c>
      <c r="F447" s="276">
        <v>37141.879999999997</v>
      </c>
    </row>
    <row r="448" spans="1:6">
      <c r="A448" s="278" t="s">
        <v>240</v>
      </c>
      <c r="B448" s="273" t="s">
        <v>241</v>
      </c>
      <c r="C448" s="276">
        <v>37142</v>
      </c>
      <c r="D448" s="276">
        <v>37141.879999999997</v>
      </c>
      <c r="E448" s="275">
        <v>99.999676915621095</v>
      </c>
      <c r="F448" s="276">
        <v>37141.879999999997</v>
      </c>
    </row>
    <row r="449" spans="1:6" s="293" customFormat="1" ht="52">
      <c r="A449" s="279" t="s">
        <v>246</v>
      </c>
      <c r="B449" s="273" t="s">
        <v>247</v>
      </c>
      <c r="C449" s="276">
        <v>37142</v>
      </c>
      <c r="D449" s="276">
        <v>37141.879999999997</v>
      </c>
      <c r="E449" s="275">
        <v>99.999676915621095</v>
      </c>
      <c r="F449" s="276">
        <v>37141.879999999997</v>
      </c>
    </row>
    <row r="450" spans="1:6" ht="26">
      <c r="A450" s="277" t="s">
        <v>248</v>
      </c>
      <c r="B450" s="273" t="s">
        <v>249</v>
      </c>
      <c r="C450" s="276">
        <v>3361034</v>
      </c>
      <c r="D450" s="276">
        <v>3024774.22</v>
      </c>
      <c r="E450" s="275">
        <v>89.995347265157093</v>
      </c>
      <c r="F450" s="276">
        <v>445447.24</v>
      </c>
    </row>
    <row r="451" spans="1:6" ht="39">
      <c r="A451" s="278" t="s">
        <v>250</v>
      </c>
      <c r="B451" s="273" t="s">
        <v>251</v>
      </c>
      <c r="C451" s="276">
        <v>3361034</v>
      </c>
      <c r="D451" s="276">
        <v>3024774.22</v>
      </c>
      <c r="E451" s="275">
        <v>89.995347265157093</v>
      </c>
      <c r="F451" s="276">
        <v>445447.24</v>
      </c>
    </row>
    <row r="452" spans="1:6" ht="78">
      <c r="A452" s="279" t="s">
        <v>256</v>
      </c>
      <c r="B452" s="273" t="s">
        <v>257</v>
      </c>
      <c r="C452" s="276">
        <v>3347565</v>
      </c>
      <c r="D452" s="276">
        <v>3011522.38</v>
      </c>
      <c r="E452" s="275">
        <v>89.961580432344107</v>
      </c>
      <c r="F452" s="276">
        <v>443377.48</v>
      </c>
    </row>
    <row r="453" spans="1:6" ht="78">
      <c r="A453" s="279" t="s">
        <v>258</v>
      </c>
      <c r="B453" s="273" t="s">
        <v>259</v>
      </c>
      <c r="C453" s="276">
        <v>13469</v>
      </c>
      <c r="D453" s="276">
        <v>13251.84</v>
      </c>
      <c r="E453" s="275">
        <v>98.387705100601394</v>
      </c>
      <c r="F453" s="276">
        <v>2069.7600000000002</v>
      </c>
    </row>
    <row r="454" spans="1:6">
      <c r="A454" s="274" t="s">
        <v>260</v>
      </c>
      <c r="B454" s="273" t="s">
        <v>261</v>
      </c>
      <c r="C454" s="276">
        <v>12002780</v>
      </c>
      <c r="D454" s="276">
        <v>10673876.6</v>
      </c>
      <c r="E454" s="275">
        <v>88.928369927633398</v>
      </c>
      <c r="F454" s="276">
        <v>-1311488.3999999999</v>
      </c>
    </row>
    <row r="455" spans="1:6">
      <c r="A455" s="277" t="s">
        <v>262</v>
      </c>
      <c r="B455" s="273" t="s">
        <v>511</v>
      </c>
      <c r="C455" s="276">
        <v>12002780</v>
      </c>
      <c r="D455" s="276">
        <v>10673876.6</v>
      </c>
      <c r="E455" s="275">
        <v>88.928369927633398</v>
      </c>
      <c r="F455" s="276">
        <v>-1311488.3999999999</v>
      </c>
    </row>
    <row r="456" spans="1:6">
      <c r="A456" s="270" t="s">
        <v>502</v>
      </c>
      <c r="B456" s="270" t="s">
        <v>503</v>
      </c>
      <c r="C456" s="272">
        <v>34348925</v>
      </c>
      <c r="D456" s="272">
        <v>22386186.239999998</v>
      </c>
      <c r="E456" s="271">
        <v>65.172887477555705</v>
      </c>
      <c r="F456" s="272">
        <v>1574659.16</v>
      </c>
    </row>
    <row r="457" spans="1:6">
      <c r="A457" s="274" t="s">
        <v>168</v>
      </c>
      <c r="B457" s="273" t="s">
        <v>169</v>
      </c>
      <c r="C457" s="276">
        <v>33881287</v>
      </c>
      <c r="D457" s="276">
        <v>21959971.210000001</v>
      </c>
      <c r="E457" s="275">
        <v>64.814454096740803</v>
      </c>
      <c r="F457" s="276">
        <v>1555997.3</v>
      </c>
    </row>
    <row r="458" spans="1:6">
      <c r="A458" s="277" t="s">
        <v>170</v>
      </c>
      <c r="B458" s="273" t="s">
        <v>171</v>
      </c>
      <c r="C458" s="276">
        <v>3188597</v>
      </c>
      <c r="D458" s="276">
        <v>2531151.33</v>
      </c>
      <c r="E458" s="275">
        <v>79.381349540252302</v>
      </c>
      <c r="F458" s="276">
        <v>251308.27</v>
      </c>
    </row>
    <row r="459" spans="1:6">
      <c r="A459" s="278" t="s">
        <v>172</v>
      </c>
      <c r="B459" s="273" t="s">
        <v>173</v>
      </c>
      <c r="C459" s="276">
        <v>2239359</v>
      </c>
      <c r="D459" s="276">
        <v>1993943.84</v>
      </c>
      <c r="E459" s="275">
        <v>89.040829987509795</v>
      </c>
      <c r="F459" s="276">
        <v>192305.06</v>
      </c>
    </row>
    <row r="460" spans="1:6">
      <c r="A460" s="278" t="s">
        <v>178</v>
      </c>
      <c r="B460" s="273" t="s">
        <v>179</v>
      </c>
      <c r="C460" s="276">
        <v>949238</v>
      </c>
      <c r="D460" s="276">
        <v>537207.49</v>
      </c>
      <c r="E460" s="275">
        <v>56.593550827084499</v>
      </c>
      <c r="F460" s="276">
        <v>59003.21</v>
      </c>
    </row>
    <row r="461" spans="1:6">
      <c r="A461" s="277" t="s">
        <v>186</v>
      </c>
      <c r="B461" s="273" t="s">
        <v>187</v>
      </c>
      <c r="C461" s="276">
        <v>6113617</v>
      </c>
      <c r="D461" s="276">
        <v>4998762.7</v>
      </c>
      <c r="E461" s="275">
        <v>81.764407224070496</v>
      </c>
      <c r="F461" s="276">
        <v>689045.05</v>
      </c>
    </row>
    <row r="462" spans="1:6">
      <c r="A462" s="278" t="s">
        <v>188</v>
      </c>
      <c r="B462" s="273" t="s">
        <v>189</v>
      </c>
      <c r="C462" s="276">
        <v>6113617</v>
      </c>
      <c r="D462" s="276">
        <v>4998762.7</v>
      </c>
      <c r="E462" s="275">
        <v>81.764407224070496</v>
      </c>
      <c r="F462" s="276">
        <v>689045.05</v>
      </c>
    </row>
    <row r="463" spans="1:6" ht="26">
      <c r="A463" s="277" t="s">
        <v>293</v>
      </c>
      <c r="B463" s="273" t="s">
        <v>294</v>
      </c>
      <c r="C463" s="276">
        <v>9152205</v>
      </c>
      <c r="D463" s="276">
        <v>2808715.3</v>
      </c>
      <c r="E463" s="275">
        <v>30.688946543483201</v>
      </c>
      <c r="F463" s="276">
        <v>28561.41</v>
      </c>
    </row>
    <row r="464" spans="1:6">
      <c r="A464" s="278" t="s">
        <v>295</v>
      </c>
      <c r="B464" s="273" t="s">
        <v>296</v>
      </c>
      <c r="C464" s="276">
        <v>511411</v>
      </c>
      <c r="D464" s="276">
        <v>511410.08</v>
      </c>
      <c r="E464" s="275">
        <v>99.999820105551095</v>
      </c>
      <c r="F464" s="276">
        <v>0</v>
      </c>
    </row>
    <row r="465" spans="1:6">
      <c r="A465" s="278" t="s">
        <v>297</v>
      </c>
      <c r="B465" s="273" t="s">
        <v>298</v>
      </c>
      <c r="C465" s="276">
        <v>8640794</v>
      </c>
      <c r="D465" s="276">
        <v>2297305.2200000002</v>
      </c>
      <c r="E465" s="275">
        <v>26.5867375150941</v>
      </c>
      <c r="F465" s="276">
        <v>28561.41</v>
      </c>
    </row>
    <row r="466" spans="1:6" ht="26">
      <c r="A466" s="277" t="s">
        <v>299</v>
      </c>
      <c r="B466" s="273" t="s">
        <v>300</v>
      </c>
      <c r="C466" s="276">
        <v>15426868</v>
      </c>
      <c r="D466" s="276">
        <v>11621341.880000001</v>
      </c>
      <c r="E466" s="275">
        <v>75.331829377161995</v>
      </c>
      <c r="F466" s="276">
        <v>587082.56999999995</v>
      </c>
    </row>
    <row r="467" spans="1:6" ht="39">
      <c r="A467" s="278" t="s">
        <v>305</v>
      </c>
      <c r="B467" s="273" t="s">
        <v>306</v>
      </c>
      <c r="C467" s="276">
        <v>15426868</v>
      </c>
      <c r="D467" s="276">
        <v>11621341.880000001</v>
      </c>
      <c r="E467" s="275">
        <v>75.331829377161995</v>
      </c>
      <c r="F467" s="276">
        <v>587082.56999999995</v>
      </c>
    </row>
    <row r="468" spans="1:6" ht="39">
      <c r="A468" s="279" t="s">
        <v>307</v>
      </c>
      <c r="B468" s="273" t="s">
        <v>308</v>
      </c>
      <c r="C468" s="276">
        <v>5764247</v>
      </c>
      <c r="D468" s="276">
        <v>3055481.33</v>
      </c>
      <c r="E468" s="275">
        <v>53.007467063781299</v>
      </c>
      <c r="F468" s="276">
        <v>60592.36</v>
      </c>
    </row>
    <row r="469" spans="1:6" ht="65">
      <c r="A469" s="279" t="s">
        <v>309</v>
      </c>
      <c r="B469" s="273" t="s">
        <v>310</v>
      </c>
      <c r="C469" s="276">
        <v>9662621</v>
      </c>
      <c r="D469" s="276">
        <v>8565860.5500000007</v>
      </c>
      <c r="E469" s="275">
        <v>88.649451841275805</v>
      </c>
      <c r="F469" s="276">
        <v>526490.21</v>
      </c>
    </row>
    <row r="470" spans="1:6">
      <c r="A470" s="274" t="s">
        <v>192</v>
      </c>
      <c r="B470" s="273" t="s">
        <v>193</v>
      </c>
      <c r="C470" s="276">
        <v>467638</v>
      </c>
      <c r="D470" s="276">
        <v>426215.03</v>
      </c>
      <c r="E470" s="275">
        <v>91.142086400164203</v>
      </c>
      <c r="F470" s="276">
        <v>18661.86</v>
      </c>
    </row>
    <row r="471" spans="1:6">
      <c r="A471" s="277" t="s">
        <v>194</v>
      </c>
      <c r="B471" s="273" t="s">
        <v>195</v>
      </c>
      <c r="C471" s="276">
        <v>144613</v>
      </c>
      <c r="D471" s="276">
        <v>103190.03</v>
      </c>
      <c r="E471" s="275">
        <v>71.355984593363004</v>
      </c>
      <c r="F471" s="276">
        <v>18660.86</v>
      </c>
    </row>
    <row r="472" spans="1:6">
      <c r="A472" s="277" t="s">
        <v>319</v>
      </c>
      <c r="B472" s="273" t="s">
        <v>320</v>
      </c>
      <c r="C472" s="276">
        <v>323025</v>
      </c>
      <c r="D472" s="276">
        <v>323025</v>
      </c>
      <c r="E472" s="275">
        <v>100</v>
      </c>
      <c r="F472" s="276">
        <v>1</v>
      </c>
    </row>
    <row r="473" spans="1:6" ht="52">
      <c r="A473" s="278" t="s">
        <v>325</v>
      </c>
      <c r="B473" s="273" t="s">
        <v>326</v>
      </c>
      <c r="C473" s="276">
        <v>323025</v>
      </c>
      <c r="D473" s="276">
        <v>323025</v>
      </c>
      <c r="E473" s="275">
        <v>100</v>
      </c>
      <c r="F473" s="276">
        <v>1</v>
      </c>
    </row>
    <row r="474" spans="1:6" ht="65">
      <c r="A474" s="279" t="s">
        <v>329</v>
      </c>
      <c r="B474" s="273" t="s">
        <v>330</v>
      </c>
      <c r="C474" s="276">
        <v>323025</v>
      </c>
      <c r="D474" s="276">
        <v>323025</v>
      </c>
      <c r="E474" s="275">
        <v>100</v>
      </c>
      <c r="F474" s="276">
        <v>1</v>
      </c>
    </row>
    <row r="475" spans="1:6" s="293" customFormat="1">
      <c r="A475" s="273"/>
      <c r="B475" s="273" t="s">
        <v>198</v>
      </c>
      <c r="C475" s="276">
        <v>-10996177</v>
      </c>
      <c r="D475" s="276">
        <v>-713902.41999999806</v>
      </c>
      <c r="E475" s="280" t="s">
        <v>225</v>
      </c>
      <c r="F475" s="276">
        <v>-638009.25999999989</v>
      </c>
    </row>
    <row r="476" spans="1:6">
      <c r="A476" s="273" t="s">
        <v>199</v>
      </c>
      <c r="B476" s="273" t="s">
        <v>200</v>
      </c>
      <c r="C476" s="276">
        <v>10996177</v>
      </c>
      <c r="D476" s="284" t="s">
        <v>225</v>
      </c>
      <c r="E476" s="280" t="s">
        <v>225</v>
      </c>
      <c r="F476" s="284" t="s">
        <v>225</v>
      </c>
    </row>
    <row r="477" spans="1:6">
      <c r="A477" s="274" t="s">
        <v>201</v>
      </c>
      <c r="B477" s="273" t="s">
        <v>202</v>
      </c>
      <c r="C477" s="276">
        <v>10996177</v>
      </c>
      <c r="D477" s="284" t="s">
        <v>225</v>
      </c>
      <c r="E477" s="280" t="s">
        <v>225</v>
      </c>
      <c r="F477" s="284" t="s">
        <v>225</v>
      </c>
    </row>
    <row r="478" spans="1:6" ht="26">
      <c r="A478" s="277" t="s">
        <v>337</v>
      </c>
      <c r="B478" s="273" t="s">
        <v>338</v>
      </c>
      <c r="C478" s="276">
        <v>3736</v>
      </c>
      <c r="D478" s="284" t="s">
        <v>225</v>
      </c>
      <c r="E478" s="280" t="s">
        <v>225</v>
      </c>
      <c r="F478" s="284" t="s">
        <v>225</v>
      </c>
    </row>
    <row r="479" spans="1:6" ht="26">
      <c r="A479" s="277" t="s">
        <v>339</v>
      </c>
      <c r="B479" s="273" t="s">
        <v>340</v>
      </c>
      <c r="C479" s="276">
        <v>10992441</v>
      </c>
      <c r="D479" s="284" t="s">
        <v>225</v>
      </c>
      <c r="E479" s="280" t="s">
        <v>225</v>
      </c>
      <c r="F479" s="284" t="s">
        <v>225</v>
      </c>
    </row>
    <row r="480" spans="1:6">
      <c r="A480" s="270"/>
      <c r="B480" s="270" t="s">
        <v>526</v>
      </c>
      <c r="C480" s="272"/>
      <c r="D480" s="272"/>
      <c r="E480" s="271"/>
      <c r="F480" s="272"/>
    </row>
    <row r="481" spans="1:6">
      <c r="A481" s="270" t="s">
        <v>222</v>
      </c>
      <c r="B481" s="270" t="s">
        <v>223</v>
      </c>
      <c r="C481" s="272">
        <v>626651533</v>
      </c>
      <c r="D481" s="272">
        <v>589571130.77999997</v>
      </c>
      <c r="E481" s="271">
        <v>94.082771641444296</v>
      </c>
      <c r="F481" s="272">
        <v>33611335.369999997</v>
      </c>
    </row>
    <row r="482" spans="1:6" ht="26">
      <c r="A482" s="274" t="s">
        <v>226</v>
      </c>
      <c r="B482" s="273" t="s">
        <v>227</v>
      </c>
      <c r="C482" s="276">
        <v>0</v>
      </c>
      <c r="D482" s="276">
        <v>0</v>
      </c>
      <c r="E482" s="275">
        <v>0</v>
      </c>
      <c r="F482" s="276">
        <v>-1561.86</v>
      </c>
    </row>
    <row r="483" spans="1:6">
      <c r="A483" s="274" t="s">
        <v>228</v>
      </c>
      <c r="B483" s="273" t="s">
        <v>229</v>
      </c>
      <c r="C483" s="276">
        <v>60227462</v>
      </c>
      <c r="D483" s="276">
        <v>58718140.969999999</v>
      </c>
      <c r="E483" s="275">
        <v>97.493965410662696</v>
      </c>
      <c r="F483" s="276">
        <v>5690667.1299999999</v>
      </c>
    </row>
    <row r="484" spans="1:6">
      <c r="A484" s="277" t="s">
        <v>498</v>
      </c>
      <c r="B484" s="273" t="s">
        <v>499</v>
      </c>
      <c r="C484" s="276">
        <v>60227462</v>
      </c>
      <c r="D484" s="276">
        <v>58718140.969999999</v>
      </c>
      <c r="E484" s="275">
        <v>97.493965410662696</v>
      </c>
      <c r="F484" s="276">
        <v>5690667.1299999999</v>
      </c>
    </row>
    <row r="485" spans="1:6">
      <c r="A485" s="274" t="s">
        <v>230</v>
      </c>
      <c r="B485" s="273" t="s">
        <v>231</v>
      </c>
      <c r="C485" s="276">
        <v>1513117</v>
      </c>
      <c r="D485" s="276">
        <v>983890.71</v>
      </c>
      <c r="E485" s="275">
        <v>65.0240999208918</v>
      </c>
      <c r="F485" s="276">
        <v>183096</v>
      </c>
    </row>
    <row r="486" spans="1:6">
      <c r="A486" s="277" t="s">
        <v>238</v>
      </c>
      <c r="B486" s="273" t="s">
        <v>239</v>
      </c>
      <c r="C486" s="276">
        <v>295394</v>
      </c>
      <c r="D486" s="276">
        <v>94667.71</v>
      </c>
      <c r="E486" s="275">
        <v>32.0479461329614</v>
      </c>
      <c r="F486" s="276">
        <v>4276</v>
      </c>
    </row>
    <row r="487" spans="1:6" s="293" customFormat="1">
      <c r="A487" s="278" t="s">
        <v>240</v>
      </c>
      <c r="B487" s="273" t="s">
        <v>241</v>
      </c>
      <c r="C487" s="276">
        <v>295394</v>
      </c>
      <c r="D487" s="276">
        <v>94667.71</v>
      </c>
      <c r="E487" s="275">
        <v>32.0479461329614</v>
      </c>
      <c r="F487" s="276">
        <v>4276</v>
      </c>
    </row>
    <row r="488" spans="1:6" ht="52">
      <c r="A488" s="279" t="s">
        <v>246</v>
      </c>
      <c r="B488" s="273" t="s">
        <v>247</v>
      </c>
      <c r="C488" s="276">
        <v>295394</v>
      </c>
      <c r="D488" s="276">
        <v>94667.71</v>
      </c>
      <c r="E488" s="275">
        <v>32.0479461329614</v>
      </c>
      <c r="F488" s="276">
        <v>4276</v>
      </c>
    </row>
    <row r="489" spans="1:6" ht="26">
      <c r="A489" s="277" t="s">
        <v>248</v>
      </c>
      <c r="B489" s="273" t="s">
        <v>249</v>
      </c>
      <c r="C489" s="276">
        <v>1217723</v>
      </c>
      <c r="D489" s="276">
        <v>889223</v>
      </c>
      <c r="E489" s="275">
        <v>73.023421582740895</v>
      </c>
      <c r="F489" s="276">
        <v>178820</v>
      </c>
    </row>
    <row r="490" spans="1:6" ht="39">
      <c r="A490" s="278" t="s">
        <v>250</v>
      </c>
      <c r="B490" s="273" t="s">
        <v>251</v>
      </c>
      <c r="C490" s="276">
        <v>1217723</v>
      </c>
      <c r="D490" s="276">
        <v>889223</v>
      </c>
      <c r="E490" s="275">
        <v>73.023421582740895</v>
      </c>
      <c r="F490" s="276">
        <v>178820</v>
      </c>
    </row>
    <row r="491" spans="1:6" ht="52">
      <c r="A491" s="279" t="s">
        <v>254</v>
      </c>
      <c r="B491" s="273" t="s">
        <v>255</v>
      </c>
      <c r="C491" s="276">
        <v>407208</v>
      </c>
      <c r="D491" s="276">
        <v>407208</v>
      </c>
      <c r="E491" s="275">
        <v>100</v>
      </c>
      <c r="F491" s="276">
        <v>164738</v>
      </c>
    </row>
    <row r="492" spans="1:6" ht="78">
      <c r="A492" s="279" t="s">
        <v>256</v>
      </c>
      <c r="B492" s="273" t="s">
        <v>257</v>
      </c>
      <c r="C492" s="276">
        <v>451872</v>
      </c>
      <c r="D492" s="276">
        <v>323672</v>
      </c>
      <c r="E492" s="275">
        <v>71.629133914028799</v>
      </c>
      <c r="F492" s="276">
        <v>7927.4</v>
      </c>
    </row>
    <row r="493" spans="1:6" ht="78">
      <c r="A493" s="279" t="s">
        <v>258</v>
      </c>
      <c r="B493" s="273" t="s">
        <v>259</v>
      </c>
      <c r="C493" s="276">
        <v>358643</v>
      </c>
      <c r="D493" s="276">
        <v>158343</v>
      </c>
      <c r="E493" s="275">
        <v>44.150589862342201</v>
      </c>
      <c r="F493" s="276">
        <v>6154.6</v>
      </c>
    </row>
    <row r="494" spans="1:6">
      <c r="A494" s="274" t="s">
        <v>260</v>
      </c>
      <c r="B494" s="273" t="s">
        <v>261</v>
      </c>
      <c r="C494" s="276">
        <v>564910954</v>
      </c>
      <c r="D494" s="276">
        <v>529869099.10000002</v>
      </c>
      <c r="E494" s="275">
        <v>93.796924160900602</v>
      </c>
      <c r="F494" s="276">
        <v>27739134.100000001</v>
      </c>
    </row>
    <row r="495" spans="1:6">
      <c r="A495" s="277" t="s">
        <v>262</v>
      </c>
      <c r="B495" s="273" t="s">
        <v>511</v>
      </c>
      <c r="C495" s="276">
        <v>564910954</v>
      </c>
      <c r="D495" s="276">
        <v>529869099.10000002</v>
      </c>
      <c r="E495" s="275">
        <v>93.796924160900602</v>
      </c>
      <c r="F495" s="276">
        <v>27739134.100000001</v>
      </c>
    </row>
    <row r="496" spans="1:6">
      <c r="A496" s="270" t="s">
        <v>502</v>
      </c>
      <c r="B496" s="270" t="s">
        <v>503</v>
      </c>
      <c r="C496" s="272">
        <v>657556718</v>
      </c>
      <c r="D496" s="272">
        <v>589421720.34000003</v>
      </c>
      <c r="E496" s="271">
        <v>89.638156558230193</v>
      </c>
      <c r="F496" s="272">
        <v>158372875.66999999</v>
      </c>
    </row>
    <row r="497" spans="1:6">
      <c r="A497" s="274" t="s">
        <v>168</v>
      </c>
      <c r="B497" s="273" t="s">
        <v>169</v>
      </c>
      <c r="C497" s="276">
        <v>512884615</v>
      </c>
      <c r="D497" s="276">
        <v>459206161.58999997</v>
      </c>
      <c r="E497" s="275">
        <v>89.534009825972305</v>
      </c>
      <c r="F497" s="276">
        <v>128728596.15000001</v>
      </c>
    </row>
    <row r="498" spans="1:6">
      <c r="A498" s="277" t="s">
        <v>170</v>
      </c>
      <c r="B498" s="273" t="s">
        <v>171</v>
      </c>
      <c r="C498" s="276">
        <v>103600987</v>
      </c>
      <c r="D498" s="276">
        <v>82122839.420000002</v>
      </c>
      <c r="E498" s="275">
        <v>79.268394827165096</v>
      </c>
      <c r="F498" s="276">
        <v>12416844.5</v>
      </c>
    </row>
    <row r="499" spans="1:6">
      <c r="A499" s="278" t="s">
        <v>172</v>
      </c>
      <c r="B499" s="273" t="s">
        <v>173</v>
      </c>
      <c r="C499" s="276">
        <v>53971446</v>
      </c>
      <c r="D499" s="276">
        <v>48273992</v>
      </c>
      <c r="E499" s="275">
        <v>89.443577257500195</v>
      </c>
      <c r="F499" s="276">
        <v>6499770.2599999998</v>
      </c>
    </row>
    <row r="500" spans="1:6">
      <c r="A500" s="278" t="s">
        <v>178</v>
      </c>
      <c r="B500" s="273" t="s">
        <v>179</v>
      </c>
      <c r="C500" s="276">
        <v>49629541</v>
      </c>
      <c r="D500" s="276">
        <v>33848847.420000002</v>
      </c>
      <c r="E500" s="275">
        <v>68.203023316294605</v>
      </c>
      <c r="F500" s="276">
        <v>5917074.2400000002</v>
      </c>
    </row>
    <row r="501" spans="1:6">
      <c r="A501" s="277" t="s">
        <v>186</v>
      </c>
      <c r="B501" s="273" t="s">
        <v>187</v>
      </c>
      <c r="C501" s="276">
        <v>335691049</v>
      </c>
      <c r="D501" s="276">
        <v>314282644.88999999</v>
      </c>
      <c r="E501" s="275">
        <v>93.622587145598899</v>
      </c>
      <c r="F501" s="276">
        <v>108761795.11</v>
      </c>
    </row>
    <row r="502" spans="1:6">
      <c r="A502" s="278" t="s">
        <v>188</v>
      </c>
      <c r="B502" s="273" t="s">
        <v>189</v>
      </c>
      <c r="C502" s="276">
        <v>334136342</v>
      </c>
      <c r="D502" s="276">
        <v>313001391.16000003</v>
      </c>
      <c r="E502" s="275">
        <v>93.674752433843295</v>
      </c>
      <c r="F502" s="276">
        <v>108625090.42</v>
      </c>
    </row>
    <row r="503" spans="1:6">
      <c r="A503" s="278" t="s">
        <v>190</v>
      </c>
      <c r="B503" s="273" t="s">
        <v>191</v>
      </c>
      <c r="C503" s="276">
        <v>1554707</v>
      </c>
      <c r="D503" s="276">
        <v>1281253.73</v>
      </c>
      <c r="E503" s="275">
        <v>82.411266560194306</v>
      </c>
      <c r="F503" s="276">
        <v>136704.69</v>
      </c>
    </row>
    <row r="504" spans="1:6" ht="26">
      <c r="A504" s="277" t="s">
        <v>293</v>
      </c>
      <c r="B504" s="273" t="s">
        <v>294</v>
      </c>
      <c r="C504" s="276">
        <v>8404275</v>
      </c>
      <c r="D504" s="276">
        <v>7279164.3899999997</v>
      </c>
      <c r="E504" s="275">
        <v>86.612639281794102</v>
      </c>
      <c r="F504" s="276">
        <v>251868.85</v>
      </c>
    </row>
    <row r="505" spans="1:6">
      <c r="A505" s="278" t="s">
        <v>295</v>
      </c>
      <c r="B505" s="273" t="s">
        <v>296</v>
      </c>
      <c r="C505" s="276">
        <v>1578866</v>
      </c>
      <c r="D505" s="276">
        <v>1261275.51</v>
      </c>
      <c r="E505" s="275">
        <v>79.884899035130303</v>
      </c>
      <c r="F505" s="276">
        <v>0</v>
      </c>
    </row>
    <row r="506" spans="1:6">
      <c r="A506" s="278" t="s">
        <v>297</v>
      </c>
      <c r="B506" s="273" t="s">
        <v>298</v>
      </c>
      <c r="C506" s="276">
        <v>6825409</v>
      </c>
      <c r="D506" s="276">
        <v>6017888.8799999999</v>
      </c>
      <c r="E506" s="275">
        <v>88.168912368474906</v>
      </c>
      <c r="F506" s="276">
        <v>251868.85</v>
      </c>
    </row>
    <row r="507" spans="1:6" ht="26">
      <c r="A507" s="277" t="s">
        <v>299</v>
      </c>
      <c r="B507" s="273" t="s">
        <v>300</v>
      </c>
      <c r="C507" s="276">
        <v>65188304</v>
      </c>
      <c r="D507" s="276">
        <v>55521512.890000001</v>
      </c>
      <c r="E507" s="275">
        <v>85.1709731395988</v>
      </c>
      <c r="F507" s="276">
        <v>7298087.6900000004</v>
      </c>
    </row>
    <row r="508" spans="1:6" ht="39">
      <c r="A508" s="278" t="s">
        <v>305</v>
      </c>
      <c r="B508" s="273" t="s">
        <v>306</v>
      </c>
      <c r="C508" s="276">
        <v>65158572</v>
      </c>
      <c r="D508" s="276">
        <v>55491780.890000001</v>
      </c>
      <c r="E508" s="275">
        <v>85.164206621962194</v>
      </c>
      <c r="F508" s="276">
        <v>7298087.6900000004</v>
      </c>
    </row>
    <row r="509" spans="1:6" ht="39">
      <c r="A509" s="279" t="s">
        <v>307</v>
      </c>
      <c r="B509" s="273" t="s">
        <v>308</v>
      </c>
      <c r="C509" s="276">
        <v>10878708</v>
      </c>
      <c r="D509" s="276">
        <v>7879600.5199999996</v>
      </c>
      <c r="E509" s="275">
        <v>72.431400125823799</v>
      </c>
      <c r="F509" s="276">
        <v>560705.81000000006</v>
      </c>
    </row>
    <row r="510" spans="1:6" s="293" customFormat="1" ht="65">
      <c r="A510" s="279" t="s">
        <v>309</v>
      </c>
      <c r="B510" s="273" t="s">
        <v>310</v>
      </c>
      <c r="C510" s="276">
        <v>54279864</v>
      </c>
      <c r="D510" s="276">
        <v>47612180.369999997</v>
      </c>
      <c r="E510" s="275">
        <v>87.716101075713794</v>
      </c>
      <c r="F510" s="276">
        <v>6737381.8799999999</v>
      </c>
    </row>
    <row r="511" spans="1:6" s="293" customFormat="1" ht="26">
      <c r="A511" s="278" t="s">
        <v>311</v>
      </c>
      <c r="B511" s="273" t="s">
        <v>312</v>
      </c>
      <c r="C511" s="276">
        <v>29732</v>
      </c>
      <c r="D511" s="276">
        <v>29732</v>
      </c>
      <c r="E511" s="275">
        <v>100</v>
      </c>
      <c r="F511" s="276">
        <v>0</v>
      </c>
    </row>
    <row r="512" spans="1:6" ht="39">
      <c r="A512" s="279" t="s">
        <v>315</v>
      </c>
      <c r="B512" s="273" t="s">
        <v>316</v>
      </c>
      <c r="C512" s="276">
        <v>29732</v>
      </c>
      <c r="D512" s="276">
        <v>29732</v>
      </c>
      <c r="E512" s="275">
        <v>100</v>
      </c>
      <c r="F512" s="276">
        <v>0</v>
      </c>
    </row>
    <row r="513" spans="1:6">
      <c r="A513" s="274" t="s">
        <v>192</v>
      </c>
      <c r="B513" s="273" t="s">
        <v>193</v>
      </c>
      <c r="C513" s="276">
        <v>144672103</v>
      </c>
      <c r="D513" s="276">
        <v>130215558.75</v>
      </c>
      <c r="E513" s="275">
        <v>90.007372568573203</v>
      </c>
      <c r="F513" s="276">
        <v>29644279.52</v>
      </c>
    </row>
    <row r="514" spans="1:6">
      <c r="A514" s="277" t="s">
        <v>194</v>
      </c>
      <c r="B514" s="273" t="s">
        <v>195</v>
      </c>
      <c r="C514" s="276">
        <v>118319819</v>
      </c>
      <c r="D514" s="276">
        <v>104594510.86</v>
      </c>
      <c r="E514" s="275">
        <v>88.399823245165706</v>
      </c>
      <c r="F514" s="276">
        <v>24880262.91</v>
      </c>
    </row>
    <row r="515" spans="1:6">
      <c r="A515" s="277" t="s">
        <v>319</v>
      </c>
      <c r="B515" s="273" t="s">
        <v>320</v>
      </c>
      <c r="C515" s="276">
        <v>26352284</v>
      </c>
      <c r="D515" s="276">
        <v>25621047.890000001</v>
      </c>
      <c r="E515" s="275">
        <v>97.225150920504603</v>
      </c>
      <c r="F515" s="276">
        <v>4764016.6100000003</v>
      </c>
    </row>
    <row r="516" spans="1:6" ht="52">
      <c r="A516" s="278" t="s">
        <v>325</v>
      </c>
      <c r="B516" s="273" t="s">
        <v>326</v>
      </c>
      <c r="C516" s="276">
        <v>26352284</v>
      </c>
      <c r="D516" s="276">
        <v>25621047.890000001</v>
      </c>
      <c r="E516" s="275">
        <v>97.225150920504603</v>
      </c>
      <c r="F516" s="276">
        <v>4764016.6100000003</v>
      </c>
    </row>
    <row r="517" spans="1:6" ht="39">
      <c r="A517" s="279" t="s">
        <v>327</v>
      </c>
      <c r="B517" s="273" t="s">
        <v>328</v>
      </c>
      <c r="C517" s="276">
        <v>24460189</v>
      </c>
      <c r="D517" s="276">
        <v>23730054.620000001</v>
      </c>
      <c r="E517" s="275">
        <v>97.015009246249093</v>
      </c>
      <c r="F517" s="276">
        <v>4486646.96</v>
      </c>
    </row>
    <row r="518" spans="1:6" ht="65">
      <c r="A518" s="279" t="s">
        <v>329</v>
      </c>
      <c r="B518" s="273" t="s">
        <v>330</v>
      </c>
      <c r="C518" s="276">
        <v>1892095</v>
      </c>
      <c r="D518" s="276">
        <v>1890993.27</v>
      </c>
      <c r="E518" s="275">
        <v>99.941771951196998</v>
      </c>
      <c r="F518" s="276">
        <v>277369.65000000002</v>
      </c>
    </row>
    <row r="519" spans="1:6" s="293" customFormat="1">
      <c r="A519" s="273"/>
      <c r="B519" s="273" t="s">
        <v>198</v>
      </c>
      <c r="C519" s="276">
        <v>-30905185</v>
      </c>
      <c r="D519" s="276">
        <v>149410.44</v>
      </c>
      <c r="E519" s="280" t="s">
        <v>225</v>
      </c>
      <c r="F519" s="276">
        <v>-124761540.3</v>
      </c>
    </row>
    <row r="520" spans="1:6">
      <c r="A520" s="273" t="s">
        <v>199</v>
      </c>
      <c r="B520" s="273" t="s">
        <v>200</v>
      </c>
      <c r="C520" s="276">
        <v>30905185</v>
      </c>
      <c r="D520" s="284" t="s">
        <v>225</v>
      </c>
      <c r="E520" s="280" t="s">
        <v>225</v>
      </c>
      <c r="F520" s="284" t="s">
        <v>225</v>
      </c>
    </row>
    <row r="521" spans="1:6">
      <c r="A521" s="274" t="s">
        <v>201</v>
      </c>
      <c r="B521" s="273" t="s">
        <v>202</v>
      </c>
      <c r="C521" s="276">
        <v>30905185</v>
      </c>
      <c r="D521" s="284" t="s">
        <v>225</v>
      </c>
      <c r="E521" s="280" t="s">
        <v>225</v>
      </c>
      <c r="F521" s="284" t="s">
        <v>225</v>
      </c>
    </row>
    <row r="522" spans="1:6" ht="26">
      <c r="A522" s="277" t="s">
        <v>337</v>
      </c>
      <c r="B522" s="273" t="s">
        <v>338</v>
      </c>
      <c r="C522" s="276">
        <v>64791</v>
      </c>
      <c r="D522" s="284" t="s">
        <v>225</v>
      </c>
      <c r="E522" s="280" t="s">
        <v>225</v>
      </c>
      <c r="F522" s="284" t="s">
        <v>225</v>
      </c>
    </row>
    <row r="523" spans="1:6" ht="26">
      <c r="A523" s="277" t="s">
        <v>339</v>
      </c>
      <c r="B523" s="273" t="s">
        <v>340</v>
      </c>
      <c r="C523" s="276">
        <v>30840394</v>
      </c>
      <c r="D523" s="284" t="s">
        <v>225</v>
      </c>
      <c r="E523" s="280" t="s">
        <v>225</v>
      </c>
      <c r="F523" s="284" t="s">
        <v>225</v>
      </c>
    </row>
    <row r="524" spans="1:6">
      <c r="A524" s="270"/>
      <c r="B524" s="270" t="s">
        <v>527</v>
      </c>
      <c r="C524" s="272"/>
      <c r="D524" s="272"/>
      <c r="E524" s="271"/>
      <c r="F524" s="272"/>
    </row>
    <row r="525" spans="1:6">
      <c r="A525" s="270" t="s">
        <v>222</v>
      </c>
      <c r="B525" s="270" t="s">
        <v>223</v>
      </c>
      <c r="C525" s="272">
        <v>44832040</v>
      </c>
      <c r="D525" s="272">
        <v>38518764.799999997</v>
      </c>
      <c r="E525" s="271">
        <v>85.9179390453792</v>
      </c>
      <c r="F525" s="272">
        <v>-4736009.47</v>
      </c>
    </row>
    <row r="526" spans="1:6">
      <c r="A526" s="274" t="s">
        <v>228</v>
      </c>
      <c r="B526" s="273" t="s">
        <v>229</v>
      </c>
      <c r="C526" s="276">
        <v>6654178</v>
      </c>
      <c r="D526" s="276">
        <v>2516285.8199999998</v>
      </c>
      <c r="E526" s="275">
        <v>37.815126376240599</v>
      </c>
      <c r="F526" s="276">
        <v>-1526397.45</v>
      </c>
    </row>
    <row r="527" spans="1:6">
      <c r="A527" s="277" t="s">
        <v>498</v>
      </c>
      <c r="B527" s="273" t="s">
        <v>499</v>
      </c>
      <c r="C527" s="276">
        <v>6654178</v>
      </c>
      <c r="D527" s="276">
        <v>2516285.8199999998</v>
      </c>
      <c r="E527" s="275">
        <v>37.815126376240599</v>
      </c>
      <c r="F527" s="276">
        <v>-1526397.45</v>
      </c>
    </row>
    <row r="528" spans="1:6">
      <c r="A528" s="274" t="s">
        <v>260</v>
      </c>
      <c r="B528" s="273" t="s">
        <v>261</v>
      </c>
      <c r="C528" s="276">
        <v>38177862</v>
      </c>
      <c r="D528" s="276">
        <v>36002478.979999997</v>
      </c>
      <c r="E528" s="275">
        <v>94.301977884460896</v>
      </c>
      <c r="F528" s="276">
        <v>-3209612.02</v>
      </c>
    </row>
    <row r="529" spans="1:6">
      <c r="A529" s="277" t="s">
        <v>262</v>
      </c>
      <c r="B529" s="273" t="s">
        <v>511</v>
      </c>
      <c r="C529" s="276">
        <v>38177862</v>
      </c>
      <c r="D529" s="276">
        <v>36002478.979999997</v>
      </c>
      <c r="E529" s="275">
        <v>94.301977884460896</v>
      </c>
      <c r="F529" s="276">
        <v>-3209612.02</v>
      </c>
    </row>
    <row r="530" spans="1:6">
      <c r="A530" s="270" t="s">
        <v>502</v>
      </c>
      <c r="B530" s="270" t="s">
        <v>503</v>
      </c>
      <c r="C530" s="272">
        <v>45520617</v>
      </c>
      <c r="D530" s="272">
        <v>38498918.270000003</v>
      </c>
      <c r="E530" s="271">
        <v>84.574684631361606</v>
      </c>
      <c r="F530" s="272">
        <v>5231663.78</v>
      </c>
    </row>
    <row r="531" spans="1:6">
      <c r="A531" s="274" t="s">
        <v>168</v>
      </c>
      <c r="B531" s="273" t="s">
        <v>169</v>
      </c>
      <c r="C531" s="276">
        <v>28153079</v>
      </c>
      <c r="D531" s="276">
        <v>24995048.809999999</v>
      </c>
      <c r="E531" s="275">
        <v>88.782647219510196</v>
      </c>
      <c r="F531" s="276">
        <v>4943451.2</v>
      </c>
    </row>
    <row r="532" spans="1:6">
      <c r="A532" s="277" t="s">
        <v>170</v>
      </c>
      <c r="B532" s="273" t="s">
        <v>171</v>
      </c>
      <c r="C532" s="276">
        <v>8301205</v>
      </c>
      <c r="D532" s="276">
        <v>5796521.5800000001</v>
      </c>
      <c r="E532" s="275">
        <v>69.8274717947575</v>
      </c>
      <c r="F532" s="276">
        <v>568038.88</v>
      </c>
    </row>
    <row r="533" spans="1:6">
      <c r="A533" s="278" t="s">
        <v>172</v>
      </c>
      <c r="B533" s="273" t="s">
        <v>173</v>
      </c>
      <c r="C533" s="276">
        <v>3124882</v>
      </c>
      <c r="D533" s="276">
        <v>2730143.99</v>
      </c>
      <c r="E533" s="275">
        <v>87.367906692156694</v>
      </c>
      <c r="F533" s="276">
        <v>317299.38</v>
      </c>
    </row>
    <row r="534" spans="1:6">
      <c r="A534" s="278" t="s">
        <v>178</v>
      </c>
      <c r="B534" s="273" t="s">
        <v>179</v>
      </c>
      <c r="C534" s="276">
        <v>5176323</v>
      </c>
      <c r="D534" s="276">
        <v>3066377.59</v>
      </c>
      <c r="E534" s="275">
        <v>59.238528778053499</v>
      </c>
      <c r="F534" s="276">
        <v>250739.5</v>
      </c>
    </row>
    <row r="535" spans="1:6">
      <c r="A535" s="277" t="s">
        <v>186</v>
      </c>
      <c r="B535" s="273" t="s">
        <v>187</v>
      </c>
      <c r="C535" s="276">
        <v>11950021</v>
      </c>
      <c r="D535" s="276">
        <v>11733346.35</v>
      </c>
      <c r="E535" s="275">
        <v>98.186826198882798</v>
      </c>
      <c r="F535" s="276">
        <v>2846696.04</v>
      </c>
    </row>
    <row r="536" spans="1:6">
      <c r="A536" s="278" t="s">
        <v>188</v>
      </c>
      <c r="B536" s="273" t="s">
        <v>189</v>
      </c>
      <c r="C536" s="276">
        <v>11947451</v>
      </c>
      <c r="D536" s="276">
        <v>11730776.35</v>
      </c>
      <c r="E536" s="275">
        <v>98.186436169522693</v>
      </c>
      <c r="F536" s="276">
        <v>2846696.04</v>
      </c>
    </row>
    <row r="537" spans="1:6">
      <c r="A537" s="278" t="s">
        <v>190</v>
      </c>
      <c r="B537" s="273" t="s">
        <v>191</v>
      </c>
      <c r="C537" s="276">
        <v>2570</v>
      </c>
      <c r="D537" s="276">
        <v>2570</v>
      </c>
      <c r="E537" s="275">
        <v>100</v>
      </c>
      <c r="F537" s="276">
        <v>0</v>
      </c>
    </row>
    <row r="538" spans="1:6" ht="26">
      <c r="A538" s="277" t="s">
        <v>293</v>
      </c>
      <c r="B538" s="273" t="s">
        <v>294</v>
      </c>
      <c r="C538" s="276">
        <v>1609866</v>
      </c>
      <c r="D538" s="276">
        <v>1464536.9</v>
      </c>
      <c r="E538" s="275">
        <v>90.972596476973905</v>
      </c>
      <c r="F538" s="276">
        <v>132624</v>
      </c>
    </row>
    <row r="539" spans="1:6">
      <c r="A539" s="278" t="s">
        <v>297</v>
      </c>
      <c r="B539" s="273" t="s">
        <v>298</v>
      </c>
      <c r="C539" s="276">
        <v>1609866</v>
      </c>
      <c r="D539" s="276">
        <v>1464536.9</v>
      </c>
      <c r="E539" s="275">
        <v>90.972596476973905</v>
      </c>
      <c r="F539" s="276">
        <v>132624</v>
      </c>
    </row>
    <row r="540" spans="1:6" ht="26">
      <c r="A540" s="277" t="s">
        <v>299</v>
      </c>
      <c r="B540" s="273" t="s">
        <v>300</v>
      </c>
      <c r="C540" s="276">
        <v>6291987</v>
      </c>
      <c r="D540" s="276">
        <v>6000643.9800000004</v>
      </c>
      <c r="E540" s="275">
        <v>95.369618214405094</v>
      </c>
      <c r="F540" s="276">
        <v>1396092.28</v>
      </c>
    </row>
    <row r="541" spans="1:6" ht="39">
      <c r="A541" s="278" t="s">
        <v>305</v>
      </c>
      <c r="B541" s="273" t="s">
        <v>306</v>
      </c>
      <c r="C541" s="276">
        <v>6291987</v>
      </c>
      <c r="D541" s="276">
        <v>6000643.9800000004</v>
      </c>
      <c r="E541" s="275">
        <v>95.369618214405094</v>
      </c>
      <c r="F541" s="276">
        <v>1396092.28</v>
      </c>
    </row>
    <row r="542" spans="1:6" ht="39">
      <c r="A542" s="279" t="s">
        <v>307</v>
      </c>
      <c r="B542" s="273" t="s">
        <v>308</v>
      </c>
      <c r="C542" s="276">
        <v>2828544</v>
      </c>
      <c r="D542" s="276">
        <v>2686031.61</v>
      </c>
      <c r="E542" s="275">
        <v>94.961634324938899</v>
      </c>
      <c r="F542" s="276">
        <v>1093029.73</v>
      </c>
    </row>
    <row r="543" spans="1:6" ht="65">
      <c r="A543" s="279" t="s">
        <v>309</v>
      </c>
      <c r="B543" s="273" t="s">
        <v>310</v>
      </c>
      <c r="C543" s="276">
        <v>3463443</v>
      </c>
      <c r="D543" s="276">
        <v>3314612.37</v>
      </c>
      <c r="E543" s="275">
        <v>95.7028127790756</v>
      </c>
      <c r="F543" s="276">
        <v>303062.55</v>
      </c>
    </row>
    <row r="544" spans="1:6">
      <c r="A544" s="274" t="s">
        <v>192</v>
      </c>
      <c r="B544" s="273" t="s">
        <v>193</v>
      </c>
      <c r="C544" s="276">
        <v>17367538</v>
      </c>
      <c r="D544" s="276">
        <v>13503869.460000001</v>
      </c>
      <c r="E544" s="275">
        <v>77.753504613031495</v>
      </c>
      <c r="F544" s="276">
        <v>288212.58</v>
      </c>
    </row>
    <row r="545" spans="1:6">
      <c r="A545" s="277" t="s">
        <v>194</v>
      </c>
      <c r="B545" s="273" t="s">
        <v>195</v>
      </c>
      <c r="C545" s="276">
        <v>17068649</v>
      </c>
      <c r="D545" s="276">
        <v>13208584.779999999</v>
      </c>
      <c r="E545" s="275">
        <v>77.385062988875106</v>
      </c>
      <c r="F545" s="276">
        <v>8553.8700000000008</v>
      </c>
    </row>
    <row r="546" spans="1:6" s="293" customFormat="1">
      <c r="A546" s="277" t="s">
        <v>319</v>
      </c>
      <c r="B546" s="273" t="s">
        <v>320</v>
      </c>
      <c r="C546" s="276">
        <v>298889</v>
      </c>
      <c r="D546" s="276">
        <v>295284.68</v>
      </c>
      <c r="E546" s="275">
        <v>98.794094128589506</v>
      </c>
      <c r="F546" s="276">
        <v>279658.71000000002</v>
      </c>
    </row>
    <row r="547" spans="1:6" s="293" customFormat="1" ht="52">
      <c r="A547" s="278" t="s">
        <v>325</v>
      </c>
      <c r="B547" s="273" t="s">
        <v>326</v>
      </c>
      <c r="C547" s="276">
        <v>298889</v>
      </c>
      <c r="D547" s="276">
        <v>295284.68</v>
      </c>
      <c r="E547" s="275">
        <v>98.794094128589506</v>
      </c>
      <c r="F547" s="276">
        <v>279658.71000000002</v>
      </c>
    </row>
    <row r="548" spans="1:6" ht="39">
      <c r="A548" s="279" t="s">
        <v>327</v>
      </c>
      <c r="B548" s="273" t="s">
        <v>328</v>
      </c>
      <c r="C548" s="276">
        <v>283263</v>
      </c>
      <c r="D548" s="276">
        <v>279658.71000000002</v>
      </c>
      <c r="E548" s="275">
        <v>98.727581787949703</v>
      </c>
      <c r="F548" s="276">
        <v>279658.71000000002</v>
      </c>
    </row>
    <row r="549" spans="1:6" ht="65">
      <c r="A549" s="279" t="s">
        <v>329</v>
      </c>
      <c r="B549" s="273" t="s">
        <v>330</v>
      </c>
      <c r="C549" s="276">
        <v>15626</v>
      </c>
      <c r="D549" s="276">
        <v>15625.97</v>
      </c>
      <c r="E549" s="275">
        <v>99.999808012287204</v>
      </c>
      <c r="F549" s="276">
        <v>0</v>
      </c>
    </row>
    <row r="550" spans="1:6">
      <c r="A550" s="273"/>
      <c r="B550" s="273" t="s">
        <v>198</v>
      </c>
      <c r="C550" s="276">
        <v>-688577</v>
      </c>
      <c r="D550" s="276">
        <v>19846.53</v>
      </c>
      <c r="E550" s="280" t="s">
        <v>225</v>
      </c>
      <c r="F550" s="276">
        <v>-9967673.25</v>
      </c>
    </row>
    <row r="551" spans="1:6">
      <c r="A551" s="273" t="s">
        <v>199</v>
      </c>
      <c r="B551" s="273" t="s">
        <v>200</v>
      </c>
      <c r="C551" s="276">
        <v>688577</v>
      </c>
      <c r="D551" s="284" t="s">
        <v>225</v>
      </c>
      <c r="E551" s="280" t="s">
        <v>225</v>
      </c>
      <c r="F551" s="284" t="s">
        <v>225</v>
      </c>
    </row>
    <row r="552" spans="1:6">
      <c r="A552" s="274" t="s">
        <v>201</v>
      </c>
      <c r="B552" s="273" t="s">
        <v>202</v>
      </c>
      <c r="C552" s="276">
        <v>688577</v>
      </c>
      <c r="D552" s="284" t="s">
        <v>225</v>
      </c>
      <c r="E552" s="280" t="s">
        <v>225</v>
      </c>
      <c r="F552" s="284" t="s">
        <v>225</v>
      </c>
    </row>
    <row r="553" spans="1:6" ht="26">
      <c r="A553" s="277" t="s">
        <v>339</v>
      </c>
      <c r="B553" s="273" t="s">
        <v>340</v>
      </c>
      <c r="C553" s="276">
        <v>688577</v>
      </c>
      <c r="D553" s="284" t="s">
        <v>225</v>
      </c>
      <c r="E553" s="280" t="s">
        <v>225</v>
      </c>
      <c r="F553" s="284" t="s">
        <v>225</v>
      </c>
    </row>
    <row r="554" spans="1:6" ht="26">
      <c r="A554" s="270"/>
      <c r="B554" s="270" t="s">
        <v>528</v>
      </c>
      <c r="C554" s="272"/>
      <c r="D554" s="272"/>
      <c r="E554" s="271"/>
      <c r="F554" s="272"/>
    </row>
    <row r="555" spans="1:6">
      <c r="A555" s="270" t="s">
        <v>222</v>
      </c>
      <c r="B555" s="270" t="s">
        <v>223</v>
      </c>
      <c r="C555" s="272">
        <v>36717459</v>
      </c>
      <c r="D555" s="272">
        <v>34569688.729999997</v>
      </c>
      <c r="E555" s="271">
        <v>94.150547645467498</v>
      </c>
      <c r="F555" s="272">
        <v>-936757.27</v>
      </c>
    </row>
    <row r="556" spans="1:6" s="293" customFormat="1">
      <c r="A556" s="274" t="s">
        <v>260</v>
      </c>
      <c r="B556" s="273" t="s">
        <v>261</v>
      </c>
      <c r="C556" s="276">
        <v>36717459</v>
      </c>
      <c r="D556" s="276">
        <v>34569688.729999997</v>
      </c>
      <c r="E556" s="275">
        <v>94.150547645467498</v>
      </c>
      <c r="F556" s="276">
        <v>-936757.27</v>
      </c>
    </row>
    <row r="557" spans="1:6">
      <c r="A557" s="277" t="s">
        <v>262</v>
      </c>
      <c r="B557" s="273" t="s">
        <v>511</v>
      </c>
      <c r="C557" s="276">
        <v>36717459</v>
      </c>
      <c r="D557" s="276">
        <v>34569688.729999997</v>
      </c>
      <c r="E557" s="275">
        <v>94.150547645467498</v>
      </c>
      <c r="F557" s="276">
        <v>-936757.27</v>
      </c>
    </row>
    <row r="558" spans="1:6">
      <c r="A558" s="270" t="s">
        <v>502</v>
      </c>
      <c r="B558" s="270" t="s">
        <v>503</v>
      </c>
      <c r="C558" s="272">
        <v>36717459</v>
      </c>
      <c r="D558" s="272">
        <v>34569688.729999997</v>
      </c>
      <c r="E558" s="271">
        <v>94.150547645467498</v>
      </c>
      <c r="F558" s="272">
        <v>4866053.82</v>
      </c>
    </row>
    <row r="559" spans="1:6">
      <c r="A559" s="274" t="s">
        <v>168</v>
      </c>
      <c r="B559" s="273" t="s">
        <v>169</v>
      </c>
      <c r="C559" s="276">
        <v>23983920</v>
      </c>
      <c r="D559" s="276">
        <v>21853477.149999999</v>
      </c>
      <c r="E559" s="275">
        <v>91.117203317889604</v>
      </c>
      <c r="F559" s="276">
        <v>4608774.4800000004</v>
      </c>
    </row>
    <row r="560" spans="1:6">
      <c r="A560" s="277" t="s">
        <v>170</v>
      </c>
      <c r="B560" s="273" t="s">
        <v>171</v>
      </c>
      <c r="C560" s="276">
        <v>5826263</v>
      </c>
      <c r="D560" s="276">
        <v>4212303.07</v>
      </c>
      <c r="E560" s="275">
        <v>72.298539732929996</v>
      </c>
      <c r="F560" s="276">
        <v>365986.16</v>
      </c>
    </row>
    <row r="561" spans="1:6">
      <c r="A561" s="278" t="s">
        <v>172</v>
      </c>
      <c r="B561" s="273" t="s">
        <v>173</v>
      </c>
      <c r="C561" s="276">
        <v>2006088</v>
      </c>
      <c r="D561" s="276">
        <v>1813146.19</v>
      </c>
      <c r="E561" s="275">
        <v>90.382186125434202</v>
      </c>
      <c r="F561" s="276">
        <v>179442.7</v>
      </c>
    </row>
    <row r="562" spans="1:6">
      <c r="A562" s="278" t="s">
        <v>178</v>
      </c>
      <c r="B562" s="273" t="s">
        <v>179</v>
      </c>
      <c r="C562" s="276">
        <v>3820175</v>
      </c>
      <c r="D562" s="276">
        <v>2399156.88</v>
      </c>
      <c r="E562" s="275">
        <v>62.802276859044397</v>
      </c>
      <c r="F562" s="276">
        <v>186543.46</v>
      </c>
    </row>
    <row r="563" spans="1:6">
      <c r="A563" s="277" t="s">
        <v>186</v>
      </c>
      <c r="B563" s="273" t="s">
        <v>187</v>
      </c>
      <c r="C563" s="276">
        <v>11747451</v>
      </c>
      <c r="D563" s="276">
        <v>11530776.35</v>
      </c>
      <c r="E563" s="275">
        <v>98.155560299847195</v>
      </c>
      <c r="F563" s="276">
        <v>2846696.04</v>
      </c>
    </row>
    <row r="564" spans="1:6">
      <c r="A564" s="278" t="s">
        <v>188</v>
      </c>
      <c r="B564" s="273" t="s">
        <v>189</v>
      </c>
      <c r="C564" s="276">
        <v>11747451</v>
      </c>
      <c r="D564" s="276">
        <v>11530776.35</v>
      </c>
      <c r="E564" s="275">
        <v>98.155560299847195</v>
      </c>
      <c r="F564" s="276">
        <v>2846696.04</v>
      </c>
    </row>
    <row r="565" spans="1:6" ht="26">
      <c r="A565" s="277" t="s">
        <v>293</v>
      </c>
      <c r="B565" s="273" t="s">
        <v>294</v>
      </c>
      <c r="C565" s="276">
        <v>118219</v>
      </c>
      <c r="D565" s="276">
        <v>109753.75</v>
      </c>
      <c r="E565" s="275">
        <v>92.839349004813101</v>
      </c>
      <c r="F565" s="276">
        <v>0</v>
      </c>
    </row>
    <row r="566" spans="1:6">
      <c r="A566" s="278" t="s">
        <v>297</v>
      </c>
      <c r="B566" s="273" t="s">
        <v>298</v>
      </c>
      <c r="C566" s="276">
        <v>118219</v>
      </c>
      <c r="D566" s="276">
        <v>109753.75</v>
      </c>
      <c r="E566" s="275">
        <v>92.839349004813101</v>
      </c>
      <c r="F566" s="276">
        <v>0</v>
      </c>
    </row>
    <row r="567" spans="1:6" ht="26">
      <c r="A567" s="277" t="s">
        <v>299</v>
      </c>
      <c r="B567" s="273" t="s">
        <v>300</v>
      </c>
      <c r="C567" s="276">
        <v>6291987</v>
      </c>
      <c r="D567" s="276">
        <v>6000643.9800000004</v>
      </c>
      <c r="E567" s="275">
        <v>95.369618214405094</v>
      </c>
      <c r="F567" s="276">
        <v>1396092.28</v>
      </c>
    </row>
    <row r="568" spans="1:6" ht="39">
      <c r="A568" s="278" t="s">
        <v>305</v>
      </c>
      <c r="B568" s="273" t="s">
        <v>306</v>
      </c>
      <c r="C568" s="276">
        <v>6291987</v>
      </c>
      <c r="D568" s="276">
        <v>6000643.9800000004</v>
      </c>
      <c r="E568" s="275">
        <v>95.369618214405094</v>
      </c>
      <c r="F568" s="276">
        <v>1396092.28</v>
      </c>
    </row>
    <row r="569" spans="1:6" ht="39">
      <c r="A569" s="279" t="s">
        <v>307</v>
      </c>
      <c r="B569" s="273" t="s">
        <v>308</v>
      </c>
      <c r="C569" s="276">
        <v>2828544</v>
      </c>
      <c r="D569" s="276">
        <v>2686031.61</v>
      </c>
      <c r="E569" s="275">
        <v>94.961634324938899</v>
      </c>
      <c r="F569" s="276">
        <v>1093029.73</v>
      </c>
    </row>
    <row r="570" spans="1:6" ht="65">
      <c r="A570" s="279" t="s">
        <v>309</v>
      </c>
      <c r="B570" s="273" t="s">
        <v>310</v>
      </c>
      <c r="C570" s="276">
        <v>3463443</v>
      </c>
      <c r="D570" s="276">
        <v>3314612.37</v>
      </c>
      <c r="E570" s="275">
        <v>95.7028127790756</v>
      </c>
      <c r="F570" s="276">
        <v>303062.55</v>
      </c>
    </row>
    <row r="571" spans="1:6">
      <c r="A571" s="274" t="s">
        <v>192</v>
      </c>
      <c r="B571" s="273" t="s">
        <v>193</v>
      </c>
      <c r="C571" s="276">
        <v>12733539</v>
      </c>
      <c r="D571" s="276">
        <v>12716211.58</v>
      </c>
      <c r="E571" s="275">
        <v>99.863922983233493</v>
      </c>
      <c r="F571" s="276">
        <v>257279.34</v>
      </c>
    </row>
    <row r="572" spans="1:6">
      <c r="A572" s="277" t="s">
        <v>194</v>
      </c>
      <c r="B572" s="273" t="s">
        <v>195</v>
      </c>
      <c r="C572" s="276">
        <v>12434650</v>
      </c>
      <c r="D572" s="276">
        <v>12420926.9</v>
      </c>
      <c r="E572" s="275">
        <v>99.889638228659393</v>
      </c>
      <c r="F572" s="276">
        <v>-22379.37</v>
      </c>
    </row>
    <row r="573" spans="1:6">
      <c r="A573" s="277" t="s">
        <v>319</v>
      </c>
      <c r="B573" s="273" t="s">
        <v>320</v>
      </c>
      <c r="C573" s="276">
        <v>298889</v>
      </c>
      <c r="D573" s="276">
        <v>295284.68</v>
      </c>
      <c r="E573" s="275">
        <v>98.794094128589506</v>
      </c>
      <c r="F573" s="276">
        <v>279658.71000000002</v>
      </c>
    </row>
    <row r="574" spans="1:6" ht="52">
      <c r="A574" s="278" t="s">
        <v>325</v>
      </c>
      <c r="B574" s="273" t="s">
        <v>326</v>
      </c>
      <c r="C574" s="276">
        <v>298889</v>
      </c>
      <c r="D574" s="276">
        <v>295284.68</v>
      </c>
      <c r="E574" s="275">
        <v>98.794094128589506</v>
      </c>
      <c r="F574" s="276">
        <v>279658.71000000002</v>
      </c>
    </row>
    <row r="575" spans="1:6" ht="39">
      <c r="A575" s="279" t="s">
        <v>327</v>
      </c>
      <c r="B575" s="273" t="s">
        <v>328</v>
      </c>
      <c r="C575" s="276">
        <v>283263</v>
      </c>
      <c r="D575" s="276">
        <v>279658.71000000002</v>
      </c>
      <c r="E575" s="275">
        <v>98.727581787949703</v>
      </c>
      <c r="F575" s="276">
        <v>279658.71000000002</v>
      </c>
    </row>
    <row r="576" spans="1:6" ht="65">
      <c r="A576" s="279" t="s">
        <v>329</v>
      </c>
      <c r="B576" s="273" t="s">
        <v>330</v>
      </c>
      <c r="C576" s="276">
        <v>15626</v>
      </c>
      <c r="D576" s="276">
        <v>15625.97</v>
      </c>
      <c r="E576" s="275">
        <v>99.999808012287204</v>
      </c>
      <c r="F576" s="276">
        <v>0</v>
      </c>
    </row>
    <row r="577" spans="1:6">
      <c r="A577" s="273"/>
      <c r="B577" s="273" t="s">
        <v>198</v>
      </c>
      <c r="C577" s="276">
        <v>0</v>
      </c>
      <c r="D577" s="276">
        <v>0</v>
      </c>
      <c r="E577" s="280" t="s">
        <v>225</v>
      </c>
      <c r="F577" s="276">
        <v>-5802811.0899999999</v>
      </c>
    </row>
    <row r="578" spans="1:6" ht="26">
      <c r="A578" s="270"/>
      <c r="B578" s="270" t="s">
        <v>529</v>
      </c>
      <c r="C578" s="272"/>
      <c r="D578" s="272"/>
      <c r="E578" s="271"/>
      <c r="F578" s="272"/>
    </row>
    <row r="579" spans="1:6">
      <c r="A579" s="270" t="s">
        <v>222</v>
      </c>
      <c r="B579" s="270" t="s">
        <v>223</v>
      </c>
      <c r="C579" s="272">
        <v>67122</v>
      </c>
      <c r="D579" s="272">
        <v>57494.84</v>
      </c>
      <c r="E579" s="271">
        <v>85.6572211793451</v>
      </c>
      <c r="F579" s="272">
        <v>-1382.16</v>
      </c>
    </row>
    <row r="580" spans="1:6">
      <c r="A580" s="274" t="s">
        <v>260</v>
      </c>
      <c r="B580" s="273" t="s">
        <v>261</v>
      </c>
      <c r="C580" s="276">
        <v>67122</v>
      </c>
      <c r="D580" s="276">
        <v>57494.84</v>
      </c>
      <c r="E580" s="275">
        <v>85.6572211793451</v>
      </c>
      <c r="F580" s="276">
        <v>-1382.16</v>
      </c>
    </row>
    <row r="581" spans="1:6">
      <c r="A581" s="277" t="s">
        <v>262</v>
      </c>
      <c r="B581" s="273" t="s">
        <v>511</v>
      </c>
      <c r="C581" s="276">
        <v>67122</v>
      </c>
      <c r="D581" s="276">
        <v>57494.84</v>
      </c>
      <c r="E581" s="275">
        <v>85.6572211793451</v>
      </c>
      <c r="F581" s="276">
        <v>-1382.16</v>
      </c>
    </row>
    <row r="582" spans="1:6">
      <c r="A582" s="270" t="s">
        <v>502</v>
      </c>
      <c r="B582" s="270" t="s">
        <v>503</v>
      </c>
      <c r="C582" s="272">
        <v>67122</v>
      </c>
      <c r="D582" s="272">
        <v>57494.84</v>
      </c>
      <c r="E582" s="271">
        <v>85.6572211793451</v>
      </c>
      <c r="F582" s="272">
        <v>33451.449999999997</v>
      </c>
    </row>
    <row r="583" spans="1:6">
      <c r="A583" s="274" t="s">
        <v>168</v>
      </c>
      <c r="B583" s="273" t="s">
        <v>169</v>
      </c>
      <c r="C583" s="276">
        <v>62330</v>
      </c>
      <c r="D583" s="276">
        <v>52703.24</v>
      </c>
      <c r="E583" s="275">
        <v>84.555174073479904</v>
      </c>
      <c r="F583" s="276">
        <v>33451.449999999997</v>
      </c>
    </row>
    <row r="584" spans="1:6">
      <c r="A584" s="277" t="s">
        <v>170</v>
      </c>
      <c r="B584" s="273" t="s">
        <v>171</v>
      </c>
      <c r="C584" s="276">
        <v>62330</v>
      </c>
      <c r="D584" s="276">
        <v>52703.24</v>
      </c>
      <c r="E584" s="275">
        <v>84.555174073479904</v>
      </c>
      <c r="F584" s="276">
        <v>33451.449999999997</v>
      </c>
    </row>
    <row r="585" spans="1:6">
      <c r="A585" s="278" t="s">
        <v>172</v>
      </c>
      <c r="B585" s="273" t="s">
        <v>173</v>
      </c>
      <c r="C585" s="276">
        <v>31622</v>
      </c>
      <c r="D585" s="276">
        <v>23512.54</v>
      </c>
      <c r="E585" s="275">
        <v>74.355006008475101</v>
      </c>
      <c r="F585" s="276">
        <v>6133.13</v>
      </c>
    </row>
    <row r="586" spans="1:6">
      <c r="A586" s="278" t="s">
        <v>178</v>
      </c>
      <c r="B586" s="273" t="s">
        <v>179</v>
      </c>
      <c r="C586" s="276">
        <v>30708</v>
      </c>
      <c r="D586" s="276">
        <v>29190.7</v>
      </c>
      <c r="E586" s="275">
        <v>95.058942295167398</v>
      </c>
      <c r="F586" s="276">
        <v>27318.32</v>
      </c>
    </row>
    <row r="587" spans="1:6">
      <c r="A587" s="274" t="s">
        <v>192</v>
      </c>
      <c r="B587" s="273" t="s">
        <v>193</v>
      </c>
      <c r="C587" s="276">
        <v>4792</v>
      </c>
      <c r="D587" s="276">
        <v>4791.6000000000004</v>
      </c>
      <c r="E587" s="275">
        <v>99.991652754591001</v>
      </c>
      <c r="F587" s="276">
        <v>0</v>
      </c>
    </row>
    <row r="588" spans="1:6">
      <c r="A588" s="277" t="s">
        <v>194</v>
      </c>
      <c r="B588" s="273" t="s">
        <v>195</v>
      </c>
      <c r="C588" s="276">
        <v>4792</v>
      </c>
      <c r="D588" s="276">
        <v>4791.6000000000004</v>
      </c>
      <c r="E588" s="275">
        <v>99.991652754591001</v>
      </c>
      <c r="F588" s="276">
        <v>0</v>
      </c>
    </row>
    <row r="589" spans="1:6">
      <c r="A589" s="273"/>
      <c r="B589" s="273" t="s">
        <v>198</v>
      </c>
      <c r="C589" s="276">
        <v>0</v>
      </c>
      <c r="D589" s="276">
        <v>0</v>
      </c>
      <c r="E589" s="280" t="s">
        <v>225</v>
      </c>
      <c r="F589" s="276">
        <v>-34833.61</v>
      </c>
    </row>
    <row r="590" spans="1:6">
      <c r="A590" s="270"/>
      <c r="B590" s="270" t="s">
        <v>530</v>
      </c>
      <c r="C590" s="272"/>
      <c r="D590" s="272"/>
      <c r="E590" s="271"/>
      <c r="F590" s="272"/>
    </row>
    <row r="591" spans="1:6">
      <c r="A591" s="270" t="s">
        <v>222</v>
      </c>
      <c r="B591" s="270" t="s">
        <v>223</v>
      </c>
      <c r="C591" s="272">
        <v>8047459</v>
      </c>
      <c r="D591" s="272">
        <v>3891581.23</v>
      </c>
      <c r="E591" s="271">
        <v>48.357888247706498</v>
      </c>
      <c r="F591" s="272">
        <v>-3797870.04</v>
      </c>
    </row>
    <row r="592" spans="1:6">
      <c r="A592" s="274" t="s">
        <v>228</v>
      </c>
      <c r="B592" s="273" t="s">
        <v>229</v>
      </c>
      <c r="C592" s="276">
        <v>6654178</v>
      </c>
      <c r="D592" s="276">
        <v>2516285.8199999998</v>
      </c>
      <c r="E592" s="275">
        <v>37.815126376240599</v>
      </c>
      <c r="F592" s="276">
        <v>-1526397.45</v>
      </c>
    </row>
    <row r="593" spans="1:6">
      <c r="A593" s="277" t="s">
        <v>498</v>
      </c>
      <c r="B593" s="273" t="s">
        <v>499</v>
      </c>
      <c r="C593" s="276">
        <v>6654178</v>
      </c>
      <c r="D593" s="276">
        <v>2516285.8199999998</v>
      </c>
      <c r="E593" s="275">
        <v>37.815126376240599</v>
      </c>
      <c r="F593" s="276">
        <v>-1526397.45</v>
      </c>
    </row>
    <row r="594" spans="1:6">
      <c r="A594" s="274" t="s">
        <v>260</v>
      </c>
      <c r="B594" s="273" t="s">
        <v>261</v>
      </c>
      <c r="C594" s="276">
        <v>1393281</v>
      </c>
      <c r="D594" s="276">
        <v>1375295.41</v>
      </c>
      <c r="E594" s="275">
        <v>98.709119696600993</v>
      </c>
      <c r="F594" s="276">
        <v>-2271472.59</v>
      </c>
    </row>
    <row r="595" spans="1:6">
      <c r="A595" s="277" t="s">
        <v>262</v>
      </c>
      <c r="B595" s="273" t="s">
        <v>511</v>
      </c>
      <c r="C595" s="276">
        <v>1393281</v>
      </c>
      <c r="D595" s="276">
        <v>1375295.41</v>
      </c>
      <c r="E595" s="275">
        <v>98.709119696600993</v>
      </c>
      <c r="F595" s="276">
        <v>-2271472.59</v>
      </c>
    </row>
    <row r="596" spans="1:6">
      <c r="A596" s="270" t="s">
        <v>502</v>
      </c>
      <c r="B596" s="270" t="s">
        <v>503</v>
      </c>
      <c r="C596" s="272">
        <v>8736036</v>
      </c>
      <c r="D596" s="272">
        <v>3871734.7</v>
      </c>
      <c r="E596" s="271">
        <v>44.319124829613799</v>
      </c>
      <c r="F596" s="272">
        <v>332158.51</v>
      </c>
    </row>
    <row r="597" spans="1:6">
      <c r="A597" s="274" t="s">
        <v>168</v>
      </c>
      <c r="B597" s="273" t="s">
        <v>169</v>
      </c>
      <c r="C597" s="276">
        <v>4106829</v>
      </c>
      <c r="D597" s="276">
        <v>3088868.42</v>
      </c>
      <c r="E597" s="275">
        <v>75.212978675274798</v>
      </c>
      <c r="F597" s="276">
        <v>301225.27</v>
      </c>
    </row>
    <row r="598" spans="1:6">
      <c r="A598" s="277" t="s">
        <v>170</v>
      </c>
      <c r="B598" s="273" t="s">
        <v>171</v>
      </c>
      <c r="C598" s="276">
        <v>2412612</v>
      </c>
      <c r="D598" s="276">
        <v>1531515.27</v>
      </c>
      <c r="E598" s="275">
        <v>63.479551208399897</v>
      </c>
      <c r="F598" s="276">
        <v>168601.27</v>
      </c>
    </row>
    <row r="599" spans="1:6">
      <c r="A599" s="278" t="s">
        <v>172</v>
      </c>
      <c r="B599" s="273" t="s">
        <v>173</v>
      </c>
      <c r="C599" s="276">
        <v>1087172</v>
      </c>
      <c r="D599" s="276">
        <v>893485.26</v>
      </c>
      <c r="E599" s="275">
        <v>82.184351694120195</v>
      </c>
      <c r="F599" s="276">
        <v>131723.54999999999</v>
      </c>
    </row>
    <row r="600" spans="1:6">
      <c r="A600" s="278" t="s">
        <v>178</v>
      </c>
      <c r="B600" s="273" t="s">
        <v>179</v>
      </c>
      <c r="C600" s="276">
        <v>1325440</v>
      </c>
      <c r="D600" s="276">
        <v>638030.01</v>
      </c>
      <c r="E600" s="275">
        <v>48.137223110816002</v>
      </c>
      <c r="F600" s="276">
        <v>36877.72</v>
      </c>
    </row>
    <row r="601" spans="1:6">
      <c r="A601" s="277" t="s">
        <v>186</v>
      </c>
      <c r="B601" s="273" t="s">
        <v>187</v>
      </c>
      <c r="C601" s="276">
        <v>202570</v>
      </c>
      <c r="D601" s="276">
        <v>202570</v>
      </c>
      <c r="E601" s="275">
        <v>100</v>
      </c>
      <c r="F601" s="276">
        <v>0</v>
      </c>
    </row>
    <row r="602" spans="1:6">
      <c r="A602" s="278" t="s">
        <v>188</v>
      </c>
      <c r="B602" s="273" t="s">
        <v>189</v>
      </c>
      <c r="C602" s="276">
        <v>200000</v>
      </c>
      <c r="D602" s="276">
        <v>200000</v>
      </c>
      <c r="E602" s="275">
        <v>100</v>
      </c>
      <c r="F602" s="276">
        <v>0</v>
      </c>
    </row>
    <row r="603" spans="1:6">
      <c r="A603" s="278" t="s">
        <v>190</v>
      </c>
      <c r="B603" s="273" t="s">
        <v>191</v>
      </c>
      <c r="C603" s="276">
        <v>2570</v>
      </c>
      <c r="D603" s="276">
        <v>2570</v>
      </c>
      <c r="E603" s="275">
        <v>100</v>
      </c>
      <c r="F603" s="276">
        <v>0</v>
      </c>
    </row>
    <row r="604" spans="1:6" ht="26">
      <c r="A604" s="277" t="s">
        <v>293</v>
      </c>
      <c r="B604" s="273" t="s">
        <v>294</v>
      </c>
      <c r="C604" s="276">
        <v>1491647</v>
      </c>
      <c r="D604" s="276">
        <v>1354783.15</v>
      </c>
      <c r="E604" s="275">
        <v>90.824648861292204</v>
      </c>
      <c r="F604" s="276">
        <v>132624</v>
      </c>
    </row>
    <row r="605" spans="1:6">
      <c r="A605" s="278" t="s">
        <v>297</v>
      </c>
      <c r="B605" s="273" t="s">
        <v>298</v>
      </c>
      <c r="C605" s="276">
        <v>1491647</v>
      </c>
      <c r="D605" s="276">
        <v>1354783.15</v>
      </c>
      <c r="E605" s="275">
        <v>90.824648861292204</v>
      </c>
      <c r="F605" s="276">
        <v>132624</v>
      </c>
    </row>
    <row r="606" spans="1:6">
      <c r="A606" s="274" t="s">
        <v>192</v>
      </c>
      <c r="B606" s="273" t="s">
        <v>193</v>
      </c>
      <c r="C606" s="276">
        <v>4629207</v>
      </c>
      <c r="D606" s="276">
        <v>782866.28</v>
      </c>
      <c r="E606" s="275">
        <v>16.911455460946101</v>
      </c>
      <c r="F606" s="276">
        <v>30933.24</v>
      </c>
    </row>
    <row r="607" spans="1:6">
      <c r="A607" s="277" t="s">
        <v>194</v>
      </c>
      <c r="B607" s="273" t="s">
        <v>195</v>
      </c>
      <c r="C607" s="276">
        <v>4629207</v>
      </c>
      <c r="D607" s="276">
        <v>782866.28</v>
      </c>
      <c r="E607" s="275">
        <v>16.911455460946101</v>
      </c>
      <c r="F607" s="276">
        <v>30933.24</v>
      </c>
    </row>
    <row r="608" spans="1:6">
      <c r="A608" s="273"/>
      <c r="B608" s="273" t="s">
        <v>198</v>
      </c>
      <c r="C608" s="276">
        <v>-688577</v>
      </c>
      <c r="D608" s="276">
        <v>19846.53</v>
      </c>
      <c r="E608" s="280" t="s">
        <v>225</v>
      </c>
      <c r="F608" s="276">
        <v>-4130028.55</v>
      </c>
    </row>
    <row r="609" spans="1:6">
      <c r="A609" s="273" t="s">
        <v>199</v>
      </c>
      <c r="B609" s="273" t="s">
        <v>200</v>
      </c>
      <c r="C609" s="276">
        <v>688577</v>
      </c>
      <c r="D609" s="284" t="s">
        <v>225</v>
      </c>
      <c r="E609" s="280" t="s">
        <v>225</v>
      </c>
      <c r="F609" s="284" t="s">
        <v>225</v>
      </c>
    </row>
    <row r="610" spans="1:6">
      <c r="A610" s="274" t="s">
        <v>201</v>
      </c>
      <c r="B610" s="273" t="s">
        <v>202</v>
      </c>
      <c r="C610" s="276">
        <v>688577</v>
      </c>
      <c r="D610" s="284" t="s">
        <v>225</v>
      </c>
      <c r="E610" s="280" t="s">
        <v>225</v>
      </c>
      <c r="F610" s="284" t="s">
        <v>225</v>
      </c>
    </row>
    <row r="611" spans="1:6" ht="26">
      <c r="A611" s="277" t="s">
        <v>339</v>
      </c>
      <c r="B611" s="273" t="s">
        <v>340</v>
      </c>
      <c r="C611" s="276">
        <v>688577</v>
      </c>
      <c r="D611" s="284" t="s">
        <v>225</v>
      </c>
      <c r="E611" s="280" t="s">
        <v>225</v>
      </c>
      <c r="F611" s="284" t="s">
        <v>225</v>
      </c>
    </row>
    <row r="612" spans="1:6">
      <c r="A612" s="270"/>
      <c r="B612" s="270" t="s">
        <v>531</v>
      </c>
      <c r="C612" s="272"/>
      <c r="D612" s="272"/>
      <c r="E612" s="271"/>
      <c r="F612" s="272"/>
    </row>
    <row r="613" spans="1:6">
      <c r="A613" s="270" t="s">
        <v>222</v>
      </c>
      <c r="B613" s="270" t="s">
        <v>223</v>
      </c>
      <c r="C613" s="272">
        <v>5032824</v>
      </c>
      <c r="D613" s="272">
        <v>4979957.6100000003</v>
      </c>
      <c r="E613" s="271">
        <v>98.949568075497993</v>
      </c>
      <c r="F613" s="272">
        <v>2510887.61</v>
      </c>
    </row>
    <row r="614" spans="1:6">
      <c r="A614" s="274" t="s">
        <v>260</v>
      </c>
      <c r="B614" s="273" t="s">
        <v>261</v>
      </c>
      <c r="C614" s="276">
        <v>5032824</v>
      </c>
      <c r="D614" s="276">
        <v>4979957.6100000003</v>
      </c>
      <c r="E614" s="275">
        <v>98.949568075497993</v>
      </c>
      <c r="F614" s="276">
        <v>2510887.61</v>
      </c>
    </row>
    <row r="615" spans="1:6">
      <c r="A615" s="277" t="s">
        <v>262</v>
      </c>
      <c r="B615" s="273" t="s">
        <v>511</v>
      </c>
      <c r="C615" s="276">
        <v>5032824</v>
      </c>
      <c r="D615" s="276">
        <v>4979957.6100000003</v>
      </c>
      <c r="E615" s="275">
        <v>98.949568075497993</v>
      </c>
      <c r="F615" s="276">
        <v>2510887.61</v>
      </c>
    </row>
    <row r="616" spans="1:6">
      <c r="A616" s="270" t="s">
        <v>502</v>
      </c>
      <c r="B616" s="270" t="s">
        <v>503</v>
      </c>
      <c r="C616" s="272">
        <v>5032824</v>
      </c>
      <c r="D616" s="272">
        <v>4979957.6100000003</v>
      </c>
      <c r="E616" s="271">
        <v>98.949568075497993</v>
      </c>
      <c r="F616" s="272">
        <v>2591462.77</v>
      </c>
    </row>
    <row r="617" spans="1:6">
      <c r="A617" s="274" t="s">
        <v>168</v>
      </c>
      <c r="B617" s="273" t="s">
        <v>169</v>
      </c>
      <c r="C617" s="276">
        <v>205484</v>
      </c>
      <c r="D617" s="276">
        <v>152617.71</v>
      </c>
      <c r="E617" s="275">
        <v>74.272308306242806</v>
      </c>
      <c r="F617" s="276">
        <v>147272.71</v>
      </c>
    </row>
    <row r="618" spans="1:6">
      <c r="A618" s="277" t="s">
        <v>170</v>
      </c>
      <c r="B618" s="273" t="s">
        <v>171</v>
      </c>
      <c r="C618" s="276">
        <v>93825</v>
      </c>
      <c r="D618" s="276">
        <v>40958.71</v>
      </c>
      <c r="E618" s="275">
        <v>43.654367172928303</v>
      </c>
      <c r="F618" s="276">
        <v>40958.71</v>
      </c>
    </row>
    <row r="619" spans="1:6">
      <c r="A619" s="278" t="s">
        <v>172</v>
      </c>
      <c r="B619" s="273" t="s">
        <v>173</v>
      </c>
      <c r="C619" s="276">
        <v>53679</v>
      </c>
      <c r="D619" s="276">
        <v>40322.5</v>
      </c>
      <c r="E619" s="275">
        <v>75.117830063898396</v>
      </c>
      <c r="F619" s="276">
        <v>40322.5</v>
      </c>
    </row>
    <row r="620" spans="1:6">
      <c r="A620" s="278" t="s">
        <v>178</v>
      </c>
      <c r="B620" s="273" t="s">
        <v>179</v>
      </c>
      <c r="C620" s="276">
        <v>40146</v>
      </c>
      <c r="D620" s="276">
        <v>636.21</v>
      </c>
      <c r="E620" s="275">
        <v>1.58474069645793</v>
      </c>
      <c r="F620" s="276">
        <v>636.21</v>
      </c>
    </row>
    <row r="621" spans="1:6" ht="26">
      <c r="A621" s="277" t="s">
        <v>299</v>
      </c>
      <c r="B621" s="273" t="s">
        <v>300</v>
      </c>
      <c r="C621" s="276">
        <v>111659</v>
      </c>
      <c r="D621" s="276">
        <v>111659</v>
      </c>
      <c r="E621" s="275">
        <v>100</v>
      </c>
      <c r="F621" s="276">
        <v>106314</v>
      </c>
    </row>
    <row r="622" spans="1:6" ht="39">
      <c r="A622" s="278" t="s">
        <v>305</v>
      </c>
      <c r="B622" s="273" t="s">
        <v>306</v>
      </c>
      <c r="C622" s="276">
        <v>111659</v>
      </c>
      <c r="D622" s="276">
        <v>111659</v>
      </c>
      <c r="E622" s="275">
        <v>100</v>
      </c>
      <c r="F622" s="276">
        <v>106314</v>
      </c>
    </row>
    <row r="623" spans="1:6" ht="65">
      <c r="A623" s="279" t="s">
        <v>309</v>
      </c>
      <c r="B623" s="273" t="s">
        <v>310</v>
      </c>
      <c r="C623" s="276">
        <v>111659</v>
      </c>
      <c r="D623" s="276">
        <v>111659</v>
      </c>
      <c r="E623" s="275">
        <v>100</v>
      </c>
      <c r="F623" s="276">
        <v>106314</v>
      </c>
    </row>
    <row r="624" spans="1:6">
      <c r="A624" s="274" t="s">
        <v>192</v>
      </c>
      <c r="B624" s="273" t="s">
        <v>193</v>
      </c>
      <c r="C624" s="276">
        <v>4827340</v>
      </c>
      <c r="D624" s="276">
        <v>4827339.9000000004</v>
      </c>
      <c r="E624" s="275">
        <v>99.999997928465802</v>
      </c>
      <c r="F624" s="276">
        <v>2444190.06</v>
      </c>
    </row>
    <row r="625" spans="1:6">
      <c r="A625" s="277" t="s">
        <v>319</v>
      </c>
      <c r="B625" s="273" t="s">
        <v>320</v>
      </c>
      <c r="C625" s="276">
        <v>4827340</v>
      </c>
      <c r="D625" s="276">
        <v>4827339.9000000004</v>
      </c>
      <c r="E625" s="275">
        <v>99.999997928465802</v>
      </c>
      <c r="F625" s="276">
        <v>2444190.06</v>
      </c>
    </row>
    <row r="626" spans="1:6" ht="52">
      <c r="A626" s="278" t="s">
        <v>325</v>
      </c>
      <c r="B626" s="273" t="s">
        <v>326</v>
      </c>
      <c r="C626" s="276">
        <v>4827340</v>
      </c>
      <c r="D626" s="276">
        <v>4827339.9000000004</v>
      </c>
      <c r="E626" s="275">
        <v>99.999997928465802</v>
      </c>
      <c r="F626" s="276">
        <v>2444190.06</v>
      </c>
    </row>
    <row r="627" spans="1:6" ht="39">
      <c r="A627" s="279" t="s">
        <v>327</v>
      </c>
      <c r="B627" s="273" t="s">
        <v>328</v>
      </c>
      <c r="C627" s="276">
        <v>4822664</v>
      </c>
      <c r="D627" s="276">
        <v>4822663.9000000004</v>
      </c>
      <c r="E627" s="275">
        <v>99.999997926457198</v>
      </c>
      <c r="F627" s="276">
        <v>2441014.06</v>
      </c>
    </row>
    <row r="628" spans="1:6" ht="65">
      <c r="A628" s="279" t="s">
        <v>329</v>
      </c>
      <c r="B628" s="273" t="s">
        <v>330</v>
      </c>
      <c r="C628" s="276">
        <v>4676</v>
      </c>
      <c r="D628" s="276">
        <v>4676</v>
      </c>
      <c r="E628" s="275">
        <v>100</v>
      </c>
      <c r="F628" s="276">
        <v>3176</v>
      </c>
    </row>
    <row r="629" spans="1:6">
      <c r="A629" s="273"/>
      <c r="B629" s="273" t="s">
        <v>198</v>
      </c>
      <c r="C629" s="276">
        <v>0</v>
      </c>
      <c r="D629" s="276">
        <v>0</v>
      </c>
      <c r="E629" s="280" t="s">
        <v>225</v>
      </c>
      <c r="F629" s="276">
        <v>-80575.16</v>
      </c>
    </row>
    <row r="630" spans="1:6" ht="26">
      <c r="A630" s="270"/>
      <c r="B630" s="270" t="s">
        <v>532</v>
      </c>
      <c r="C630" s="272"/>
      <c r="D630" s="272"/>
      <c r="E630" s="271"/>
      <c r="F630" s="272"/>
    </row>
    <row r="631" spans="1:6">
      <c r="A631" s="270" t="s">
        <v>222</v>
      </c>
      <c r="B631" s="270" t="s">
        <v>223</v>
      </c>
      <c r="C631" s="272">
        <v>5032824</v>
      </c>
      <c r="D631" s="272">
        <v>4979957.6100000003</v>
      </c>
      <c r="E631" s="271">
        <v>98.949568075497993</v>
      </c>
      <c r="F631" s="272">
        <v>2510887.61</v>
      </c>
    </row>
    <row r="632" spans="1:6">
      <c r="A632" s="274" t="s">
        <v>260</v>
      </c>
      <c r="B632" s="273" t="s">
        <v>261</v>
      </c>
      <c r="C632" s="276">
        <v>5032824</v>
      </c>
      <c r="D632" s="276">
        <v>4979957.6100000003</v>
      </c>
      <c r="E632" s="275">
        <v>98.949568075497993</v>
      </c>
      <c r="F632" s="276">
        <v>2510887.61</v>
      </c>
    </row>
    <row r="633" spans="1:6">
      <c r="A633" s="277" t="s">
        <v>262</v>
      </c>
      <c r="B633" s="273" t="s">
        <v>511</v>
      </c>
      <c r="C633" s="276">
        <v>5032824</v>
      </c>
      <c r="D633" s="276">
        <v>4979957.6100000003</v>
      </c>
      <c r="E633" s="275">
        <v>98.949568075497993</v>
      </c>
      <c r="F633" s="276">
        <v>2510887.61</v>
      </c>
    </row>
    <row r="634" spans="1:6">
      <c r="A634" s="270" t="s">
        <v>502</v>
      </c>
      <c r="B634" s="270" t="s">
        <v>503</v>
      </c>
      <c r="C634" s="272">
        <v>5032824</v>
      </c>
      <c r="D634" s="272">
        <v>4979957.6100000003</v>
      </c>
      <c r="E634" s="271">
        <v>98.949568075497993</v>
      </c>
      <c r="F634" s="272">
        <v>2591462.77</v>
      </c>
    </row>
    <row r="635" spans="1:6">
      <c r="A635" s="274" t="s">
        <v>168</v>
      </c>
      <c r="B635" s="273" t="s">
        <v>169</v>
      </c>
      <c r="C635" s="276">
        <v>205484</v>
      </c>
      <c r="D635" s="276">
        <v>152617.71</v>
      </c>
      <c r="E635" s="275">
        <v>74.272308306242806</v>
      </c>
      <c r="F635" s="276">
        <v>147272.71</v>
      </c>
    </row>
    <row r="636" spans="1:6">
      <c r="A636" s="277" t="s">
        <v>170</v>
      </c>
      <c r="B636" s="273" t="s">
        <v>171</v>
      </c>
      <c r="C636" s="276">
        <v>93825</v>
      </c>
      <c r="D636" s="276">
        <v>40958.71</v>
      </c>
      <c r="E636" s="275">
        <v>43.654367172928303</v>
      </c>
      <c r="F636" s="276">
        <v>40958.71</v>
      </c>
    </row>
    <row r="637" spans="1:6">
      <c r="A637" s="278" t="s">
        <v>172</v>
      </c>
      <c r="B637" s="273" t="s">
        <v>173</v>
      </c>
      <c r="C637" s="276">
        <v>53679</v>
      </c>
      <c r="D637" s="276">
        <v>40322.5</v>
      </c>
      <c r="E637" s="275">
        <v>75.117830063898396</v>
      </c>
      <c r="F637" s="276">
        <v>40322.5</v>
      </c>
    </row>
    <row r="638" spans="1:6">
      <c r="A638" s="278" t="s">
        <v>178</v>
      </c>
      <c r="B638" s="273" t="s">
        <v>179</v>
      </c>
      <c r="C638" s="276">
        <v>40146</v>
      </c>
      <c r="D638" s="276">
        <v>636.21</v>
      </c>
      <c r="E638" s="275">
        <v>1.58474069645793</v>
      </c>
      <c r="F638" s="276">
        <v>636.21</v>
      </c>
    </row>
    <row r="639" spans="1:6" ht="26">
      <c r="A639" s="277" t="s">
        <v>299</v>
      </c>
      <c r="B639" s="273" t="s">
        <v>300</v>
      </c>
      <c r="C639" s="276">
        <v>111659</v>
      </c>
      <c r="D639" s="276">
        <v>111659</v>
      </c>
      <c r="E639" s="275">
        <v>100</v>
      </c>
      <c r="F639" s="276">
        <v>106314</v>
      </c>
    </row>
    <row r="640" spans="1:6" ht="39">
      <c r="A640" s="278" t="s">
        <v>305</v>
      </c>
      <c r="B640" s="273" t="s">
        <v>306</v>
      </c>
      <c r="C640" s="276">
        <v>111659</v>
      </c>
      <c r="D640" s="276">
        <v>111659</v>
      </c>
      <c r="E640" s="275">
        <v>100</v>
      </c>
      <c r="F640" s="276">
        <v>106314</v>
      </c>
    </row>
    <row r="641" spans="1:6" ht="65">
      <c r="A641" s="279" t="s">
        <v>309</v>
      </c>
      <c r="B641" s="273" t="s">
        <v>310</v>
      </c>
      <c r="C641" s="276">
        <v>111659</v>
      </c>
      <c r="D641" s="276">
        <v>111659</v>
      </c>
      <c r="E641" s="275">
        <v>100</v>
      </c>
      <c r="F641" s="276">
        <v>106314</v>
      </c>
    </row>
    <row r="642" spans="1:6">
      <c r="A642" s="274" t="s">
        <v>192</v>
      </c>
      <c r="B642" s="273" t="s">
        <v>193</v>
      </c>
      <c r="C642" s="276">
        <v>4827340</v>
      </c>
      <c r="D642" s="276">
        <v>4827339.9000000004</v>
      </c>
      <c r="E642" s="275">
        <v>99.999997928465802</v>
      </c>
      <c r="F642" s="276">
        <v>2444190.06</v>
      </c>
    </row>
    <row r="643" spans="1:6">
      <c r="A643" s="277" t="s">
        <v>319</v>
      </c>
      <c r="B643" s="273" t="s">
        <v>320</v>
      </c>
      <c r="C643" s="276">
        <v>4827340</v>
      </c>
      <c r="D643" s="276">
        <v>4827339.9000000004</v>
      </c>
      <c r="E643" s="275">
        <v>99.999997928465802</v>
      </c>
      <c r="F643" s="276">
        <v>2444190.06</v>
      </c>
    </row>
    <row r="644" spans="1:6" ht="52">
      <c r="A644" s="278" t="s">
        <v>325</v>
      </c>
      <c r="B644" s="273" t="s">
        <v>326</v>
      </c>
      <c r="C644" s="276">
        <v>4827340</v>
      </c>
      <c r="D644" s="276">
        <v>4827339.9000000004</v>
      </c>
      <c r="E644" s="275">
        <v>99.999997928465802</v>
      </c>
      <c r="F644" s="276">
        <v>2444190.06</v>
      </c>
    </row>
    <row r="645" spans="1:6" ht="39">
      <c r="A645" s="279" t="s">
        <v>327</v>
      </c>
      <c r="B645" s="273" t="s">
        <v>328</v>
      </c>
      <c r="C645" s="276">
        <v>4822664</v>
      </c>
      <c r="D645" s="276">
        <v>4822663.9000000004</v>
      </c>
      <c r="E645" s="275">
        <v>99.999997926457198</v>
      </c>
      <c r="F645" s="276">
        <v>2441014.06</v>
      </c>
    </row>
    <row r="646" spans="1:6" ht="65">
      <c r="A646" s="279" t="s">
        <v>329</v>
      </c>
      <c r="B646" s="273" t="s">
        <v>330</v>
      </c>
      <c r="C646" s="276">
        <v>4676</v>
      </c>
      <c r="D646" s="276">
        <v>4676</v>
      </c>
      <c r="E646" s="275">
        <v>100</v>
      </c>
      <c r="F646" s="276">
        <v>3176</v>
      </c>
    </row>
    <row r="647" spans="1:6">
      <c r="A647" s="273"/>
      <c r="B647" s="273" t="s">
        <v>198</v>
      </c>
      <c r="C647" s="276">
        <v>0</v>
      </c>
      <c r="D647" s="276">
        <v>0</v>
      </c>
      <c r="E647" s="280" t="s">
        <v>225</v>
      </c>
      <c r="F647" s="276">
        <v>-80575.16</v>
      </c>
    </row>
    <row r="648" spans="1:6" ht="26">
      <c r="A648" s="270"/>
      <c r="B648" s="270" t="s">
        <v>533</v>
      </c>
      <c r="C648" s="276"/>
      <c r="D648" s="284"/>
      <c r="E648" s="280" t="s">
        <v>356</v>
      </c>
      <c r="F648" s="284"/>
    </row>
    <row r="649" spans="1:6">
      <c r="A649" s="270" t="s">
        <v>222</v>
      </c>
      <c r="B649" s="270" t="s">
        <v>223</v>
      </c>
      <c r="C649" s="272">
        <v>707894953</v>
      </c>
      <c r="D649" s="272">
        <v>0</v>
      </c>
      <c r="E649" s="271">
        <v>0</v>
      </c>
      <c r="F649" s="272">
        <v>0</v>
      </c>
    </row>
    <row r="650" spans="1:6">
      <c r="A650" s="274" t="s">
        <v>260</v>
      </c>
      <c r="B650" s="273" t="s">
        <v>261</v>
      </c>
      <c r="C650" s="276">
        <v>707894953</v>
      </c>
      <c r="D650" s="276">
        <v>0</v>
      </c>
      <c r="E650" s="275">
        <v>0</v>
      </c>
      <c r="F650" s="276">
        <v>0</v>
      </c>
    </row>
    <row r="651" spans="1:6">
      <c r="A651" s="277" t="s">
        <v>262</v>
      </c>
      <c r="B651" s="273" t="s">
        <v>511</v>
      </c>
      <c r="C651" s="276">
        <v>707894953</v>
      </c>
      <c r="D651" s="276">
        <v>0</v>
      </c>
      <c r="E651" s="275">
        <v>0</v>
      </c>
      <c r="F651" s="276">
        <v>0</v>
      </c>
    </row>
    <row r="652" spans="1:6">
      <c r="A652" s="270" t="s">
        <v>502</v>
      </c>
      <c r="B652" s="270" t="s">
        <v>503</v>
      </c>
      <c r="C652" s="272">
        <v>707894953</v>
      </c>
      <c r="D652" s="272">
        <v>0</v>
      </c>
      <c r="E652" s="271">
        <v>0</v>
      </c>
      <c r="F652" s="272">
        <v>0</v>
      </c>
    </row>
    <row r="653" spans="1:6">
      <c r="A653" s="274" t="s">
        <v>168</v>
      </c>
      <c r="B653" s="273" t="s">
        <v>169</v>
      </c>
      <c r="C653" s="276">
        <v>707894953</v>
      </c>
      <c r="D653" s="276">
        <v>0</v>
      </c>
      <c r="E653" s="275">
        <v>0</v>
      </c>
      <c r="F653" s="276">
        <v>0</v>
      </c>
    </row>
    <row r="654" spans="1:6">
      <c r="A654" s="278" t="s">
        <v>186</v>
      </c>
      <c r="B654" s="273" t="s">
        <v>187</v>
      </c>
      <c r="C654" s="276">
        <v>707894953</v>
      </c>
      <c r="D654" s="276">
        <v>0</v>
      </c>
      <c r="E654" s="275">
        <v>0</v>
      </c>
      <c r="F654" s="276">
        <v>0</v>
      </c>
    </row>
    <row r="655" spans="1:6">
      <c r="A655" s="279" t="s">
        <v>188</v>
      </c>
      <c r="B655" s="273" t="s">
        <v>189</v>
      </c>
      <c r="C655" s="276">
        <v>707894953</v>
      </c>
      <c r="D655" s="276">
        <v>0</v>
      </c>
      <c r="E655" s="275">
        <v>0</v>
      </c>
      <c r="F655" s="276">
        <v>0</v>
      </c>
    </row>
    <row r="656" spans="1:6">
      <c r="A656" s="270"/>
      <c r="B656" s="270" t="s">
        <v>534</v>
      </c>
      <c r="C656" s="272"/>
      <c r="D656" s="272"/>
      <c r="E656" s="271"/>
      <c r="F656" s="272"/>
    </row>
    <row r="657" spans="1:6">
      <c r="A657" s="270" t="s">
        <v>222</v>
      </c>
      <c r="B657" s="270" t="s">
        <v>223</v>
      </c>
      <c r="C657" s="272">
        <v>12412247</v>
      </c>
      <c r="D657" s="272">
        <v>12412247</v>
      </c>
      <c r="E657" s="271">
        <v>100</v>
      </c>
      <c r="F657" s="272">
        <v>0</v>
      </c>
    </row>
    <row r="658" spans="1:6">
      <c r="A658" s="274" t="s">
        <v>260</v>
      </c>
      <c r="B658" s="273" t="s">
        <v>261</v>
      </c>
      <c r="C658" s="276">
        <v>12412247</v>
      </c>
      <c r="D658" s="276">
        <v>12412247</v>
      </c>
      <c r="E658" s="275">
        <v>100</v>
      </c>
      <c r="F658" s="276">
        <v>0</v>
      </c>
    </row>
    <row r="659" spans="1:6">
      <c r="A659" s="277" t="s">
        <v>262</v>
      </c>
      <c r="B659" s="273" t="s">
        <v>511</v>
      </c>
      <c r="C659" s="276">
        <v>12412247</v>
      </c>
      <c r="D659" s="276">
        <v>12412247</v>
      </c>
      <c r="E659" s="275">
        <v>100</v>
      </c>
      <c r="F659" s="276">
        <v>0</v>
      </c>
    </row>
    <row r="660" spans="1:6">
      <c r="A660" s="270" t="s">
        <v>502</v>
      </c>
      <c r="B660" s="270" t="s">
        <v>503</v>
      </c>
      <c r="C660" s="272">
        <v>12412247</v>
      </c>
      <c r="D660" s="272">
        <v>12412247</v>
      </c>
      <c r="E660" s="271">
        <v>100</v>
      </c>
      <c r="F660" s="272">
        <v>0</v>
      </c>
    </row>
    <row r="661" spans="1:6">
      <c r="A661" s="274" t="s">
        <v>168</v>
      </c>
      <c r="B661" s="273" t="s">
        <v>169</v>
      </c>
      <c r="C661" s="276">
        <v>7522296</v>
      </c>
      <c r="D661" s="276">
        <v>7522296</v>
      </c>
      <c r="E661" s="275">
        <v>100</v>
      </c>
      <c r="F661" s="276">
        <v>0</v>
      </c>
    </row>
    <row r="662" spans="1:6">
      <c r="A662" s="277" t="s">
        <v>170</v>
      </c>
      <c r="B662" s="273" t="s">
        <v>171</v>
      </c>
      <c r="C662" s="276">
        <v>7522296</v>
      </c>
      <c r="D662" s="276">
        <v>7522296</v>
      </c>
      <c r="E662" s="275">
        <v>100</v>
      </c>
      <c r="F662" s="276">
        <v>0</v>
      </c>
    </row>
    <row r="663" spans="1:6">
      <c r="A663" s="278" t="s">
        <v>178</v>
      </c>
      <c r="B663" s="273" t="s">
        <v>179</v>
      </c>
      <c r="C663" s="276">
        <v>7522296</v>
      </c>
      <c r="D663" s="276">
        <v>7522296</v>
      </c>
      <c r="E663" s="275">
        <v>100</v>
      </c>
      <c r="F663" s="276">
        <v>0</v>
      </c>
    </row>
    <row r="664" spans="1:6">
      <c r="A664" s="274" t="s">
        <v>192</v>
      </c>
      <c r="B664" s="273" t="s">
        <v>193</v>
      </c>
      <c r="C664" s="276">
        <v>4889951</v>
      </c>
      <c r="D664" s="276">
        <v>4889951</v>
      </c>
      <c r="E664" s="275">
        <v>100</v>
      </c>
      <c r="F664" s="276">
        <v>0</v>
      </c>
    </row>
    <row r="665" spans="1:6">
      <c r="A665" s="277" t="s">
        <v>194</v>
      </c>
      <c r="B665" s="273" t="s">
        <v>195</v>
      </c>
      <c r="C665" s="276">
        <v>4889951</v>
      </c>
      <c r="D665" s="276">
        <v>4889951</v>
      </c>
      <c r="E665" s="275">
        <v>100</v>
      </c>
      <c r="F665" s="276">
        <v>0</v>
      </c>
    </row>
    <row r="666" spans="1:6">
      <c r="A666" s="270"/>
      <c r="B666" s="270" t="s">
        <v>535</v>
      </c>
      <c r="C666" s="272"/>
      <c r="D666" s="272"/>
      <c r="E666" s="271"/>
      <c r="F666" s="272"/>
    </row>
    <row r="667" spans="1:6">
      <c r="A667" s="270" t="s">
        <v>222</v>
      </c>
      <c r="B667" s="270" t="s">
        <v>223</v>
      </c>
      <c r="C667" s="272">
        <v>368665425</v>
      </c>
      <c r="D667" s="272">
        <v>354387238.75</v>
      </c>
      <c r="E667" s="271">
        <v>96.127061210038903</v>
      </c>
      <c r="F667" s="272">
        <v>-14278198.279999999</v>
      </c>
    </row>
    <row r="668" spans="1:6" ht="26">
      <c r="A668" s="274" t="s">
        <v>226</v>
      </c>
      <c r="B668" s="273" t="s">
        <v>227</v>
      </c>
      <c r="C668" s="276">
        <v>0</v>
      </c>
      <c r="D668" s="276">
        <v>0</v>
      </c>
      <c r="E668" s="275">
        <v>0</v>
      </c>
      <c r="F668" s="276">
        <v>-12.03</v>
      </c>
    </row>
    <row r="669" spans="1:6">
      <c r="A669" s="274" t="s">
        <v>260</v>
      </c>
      <c r="B669" s="273" t="s">
        <v>261</v>
      </c>
      <c r="C669" s="276">
        <v>368665425</v>
      </c>
      <c r="D669" s="276">
        <v>354387238.75</v>
      </c>
      <c r="E669" s="275">
        <v>96.127061210038903</v>
      </c>
      <c r="F669" s="276">
        <v>-14278186.25</v>
      </c>
    </row>
    <row r="670" spans="1:6">
      <c r="A670" s="277" t="s">
        <v>262</v>
      </c>
      <c r="B670" s="273" t="s">
        <v>511</v>
      </c>
      <c r="C670" s="276">
        <v>368665425</v>
      </c>
      <c r="D670" s="276">
        <v>354387238.75</v>
      </c>
      <c r="E670" s="275">
        <v>96.127061210038903</v>
      </c>
      <c r="F670" s="276">
        <v>-14278186.25</v>
      </c>
    </row>
    <row r="671" spans="1:6">
      <c r="A671" s="270" t="s">
        <v>502</v>
      </c>
      <c r="B671" s="270" t="s">
        <v>503</v>
      </c>
      <c r="C671" s="272">
        <v>367923967</v>
      </c>
      <c r="D671" s="272">
        <v>354000548.22000003</v>
      </c>
      <c r="E671" s="271">
        <v>96.215680404424404</v>
      </c>
      <c r="F671" s="272">
        <v>8717203.4000000004</v>
      </c>
    </row>
    <row r="672" spans="1:6">
      <c r="A672" s="274" t="s">
        <v>168</v>
      </c>
      <c r="B672" s="273" t="s">
        <v>169</v>
      </c>
      <c r="C672" s="276">
        <v>367923967</v>
      </c>
      <c r="D672" s="276">
        <v>354000548.22000003</v>
      </c>
      <c r="E672" s="275">
        <v>96.215680404424404</v>
      </c>
      <c r="F672" s="276">
        <v>8717203.4000000004</v>
      </c>
    </row>
    <row r="673" spans="1:6">
      <c r="A673" s="277" t="s">
        <v>170</v>
      </c>
      <c r="B673" s="273" t="s">
        <v>171</v>
      </c>
      <c r="C673" s="276">
        <v>3642556</v>
      </c>
      <c r="D673" s="276">
        <v>2605374.9900000002</v>
      </c>
      <c r="E673" s="275">
        <v>71.526010581580607</v>
      </c>
      <c r="F673" s="276">
        <v>394277.68</v>
      </c>
    </row>
    <row r="674" spans="1:6">
      <c r="A674" s="278" t="s">
        <v>178</v>
      </c>
      <c r="B674" s="273" t="s">
        <v>179</v>
      </c>
      <c r="C674" s="276">
        <v>3642556</v>
      </c>
      <c r="D674" s="276">
        <v>2605374.9900000002</v>
      </c>
      <c r="E674" s="275">
        <v>71.526010581580607</v>
      </c>
      <c r="F674" s="276">
        <v>394277.68</v>
      </c>
    </row>
    <row r="675" spans="1:6">
      <c r="A675" s="277" t="s">
        <v>271</v>
      </c>
      <c r="B675" s="273" t="s">
        <v>272</v>
      </c>
      <c r="C675" s="276">
        <v>361356411</v>
      </c>
      <c r="D675" s="276">
        <v>348470173.23000002</v>
      </c>
      <c r="E675" s="275">
        <v>96.433925792449799</v>
      </c>
      <c r="F675" s="276">
        <v>8322925.7199999997</v>
      </c>
    </row>
    <row r="676" spans="1:6">
      <c r="A676" s="277" t="s">
        <v>186</v>
      </c>
      <c r="B676" s="273" t="s">
        <v>187</v>
      </c>
      <c r="C676" s="276">
        <v>2925000</v>
      </c>
      <c r="D676" s="276">
        <v>2925000</v>
      </c>
      <c r="E676" s="275">
        <v>100</v>
      </c>
      <c r="F676" s="276">
        <v>0</v>
      </c>
    </row>
    <row r="677" spans="1:6">
      <c r="A677" s="278" t="s">
        <v>188</v>
      </c>
      <c r="B677" s="273" t="s">
        <v>189</v>
      </c>
      <c r="C677" s="276">
        <v>2925000</v>
      </c>
      <c r="D677" s="276">
        <v>2925000</v>
      </c>
      <c r="E677" s="275">
        <v>100</v>
      </c>
      <c r="F677" s="276">
        <v>0</v>
      </c>
    </row>
    <row r="678" spans="1:6">
      <c r="A678" s="273"/>
      <c r="B678" s="273" t="s">
        <v>198</v>
      </c>
      <c r="C678" s="276">
        <v>741458</v>
      </c>
      <c r="D678" s="276">
        <v>386690.53</v>
      </c>
      <c r="E678" s="280" t="s">
        <v>225</v>
      </c>
      <c r="F678" s="276">
        <v>-22995401.68</v>
      </c>
    </row>
    <row r="679" spans="1:6">
      <c r="A679" s="273" t="s">
        <v>199</v>
      </c>
      <c r="B679" s="273" t="s">
        <v>200</v>
      </c>
      <c r="C679" s="276">
        <v>-741458</v>
      </c>
      <c r="D679" s="284" t="s">
        <v>225</v>
      </c>
      <c r="E679" s="280" t="s">
        <v>225</v>
      </c>
      <c r="F679" s="284" t="s">
        <v>225</v>
      </c>
    </row>
    <row r="680" spans="1:6">
      <c r="A680" s="274" t="s">
        <v>343</v>
      </c>
      <c r="B680" s="273" t="s">
        <v>344</v>
      </c>
      <c r="C680" s="276">
        <v>608000</v>
      </c>
      <c r="D680" s="284" t="s">
        <v>225</v>
      </c>
      <c r="E680" s="280" t="s">
        <v>225</v>
      </c>
      <c r="F680" s="284" t="s">
        <v>225</v>
      </c>
    </row>
    <row r="681" spans="1:6">
      <c r="A681" s="277" t="s">
        <v>504</v>
      </c>
      <c r="B681" s="273" t="s">
        <v>505</v>
      </c>
      <c r="C681" s="276">
        <v>608000</v>
      </c>
      <c r="D681" s="284" t="s">
        <v>225</v>
      </c>
      <c r="E681" s="280" t="s">
        <v>225</v>
      </c>
      <c r="F681" s="284" t="s">
        <v>225</v>
      </c>
    </row>
    <row r="682" spans="1:6">
      <c r="A682" s="274" t="s">
        <v>345</v>
      </c>
      <c r="B682" s="273" t="s">
        <v>346</v>
      </c>
      <c r="C682" s="276">
        <v>-1349458</v>
      </c>
      <c r="D682" s="284" t="s">
        <v>225</v>
      </c>
      <c r="E682" s="280" t="s">
        <v>225</v>
      </c>
      <c r="F682" s="284" t="s">
        <v>225</v>
      </c>
    </row>
    <row r="683" spans="1:6">
      <c r="A683" s="277" t="s">
        <v>506</v>
      </c>
      <c r="B683" s="273" t="s">
        <v>507</v>
      </c>
      <c r="C683" s="276">
        <v>-1349458</v>
      </c>
      <c r="D683" s="284" t="s">
        <v>225</v>
      </c>
      <c r="E683" s="280" t="s">
        <v>225</v>
      </c>
      <c r="F683" s="284" t="s">
        <v>225</v>
      </c>
    </row>
    <row r="684" spans="1:6" s="293" customFormat="1">
      <c r="A684" s="270"/>
      <c r="B684" s="270" t="s">
        <v>536</v>
      </c>
      <c r="C684" s="272"/>
      <c r="D684" s="272"/>
      <c r="E684" s="271"/>
      <c r="F684" s="272"/>
    </row>
    <row r="685" spans="1:6" s="293" customFormat="1">
      <c r="A685" s="270" t="s">
        <v>222</v>
      </c>
      <c r="B685" s="270" t="s">
        <v>223</v>
      </c>
      <c r="C685" s="272">
        <v>466681135</v>
      </c>
      <c r="D685" s="272">
        <v>401265956.08999997</v>
      </c>
      <c r="E685" s="271">
        <v>85.982896242420395</v>
      </c>
      <c r="F685" s="272">
        <v>-63516900.909999996</v>
      </c>
    </row>
    <row r="686" spans="1:6" ht="26">
      <c r="A686" s="274" t="s">
        <v>226</v>
      </c>
      <c r="B686" s="273" t="s">
        <v>227</v>
      </c>
      <c r="C686" s="276">
        <v>32843</v>
      </c>
      <c r="D686" s="276">
        <v>32843</v>
      </c>
      <c r="E686" s="275">
        <v>100</v>
      </c>
      <c r="F686" s="276">
        <v>0</v>
      </c>
    </row>
    <row r="687" spans="1:6">
      <c r="A687" s="274" t="s">
        <v>260</v>
      </c>
      <c r="B687" s="273" t="s">
        <v>261</v>
      </c>
      <c r="C687" s="276">
        <v>466648292</v>
      </c>
      <c r="D687" s="276">
        <v>401233113.08999997</v>
      </c>
      <c r="E687" s="275">
        <v>85.981909709850598</v>
      </c>
      <c r="F687" s="276">
        <v>-63516900.909999996</v>
      </c>
    </row>
    <row r="688" spans="1:6">
      <c r="A688" s="277" t="s">
        <v>262</v>
      </c>
      <c r="B688" s="273" t="s">
        <v>511</v>
      </c>
      <c r="C688" s="276">
        <v>466648292</v>
      </c>
      <c r="D688" s="276">
        <v>401233113.08999997</v>
      </c>
      <c r="E688" s="275">
        <v>85.981909709850598</v>
      </c>
      <c r="F688" s="276">
        <v>-63516900.909999996</v>
      </c>
    </row>
    <row r="689" spans="1:6">
      <c r="A689" s="270" t="s">
        <v>502</v>
      </c>
      <c r="B689" s="270" t="s">
        <v>503</v>
      </c>
      <c r="C689" s="272">
        <v>464552820</v>
      </c>
      <c r="D689" s="272">
        <v>399273142.00999999</v>
      </c>
      <c r="E689" s="271">
        <v>85.947845932783295</v>
      </c>
      <c r="F689" s="272">
        <v>28176234.440000001</v>
      </c>
    </row>
    <row r="690" spans="1:6">
      <c r="A690" s="274" t="s">
        <v>168</v>
      </c>
      <c r="B690" s="273" t="s">
        <v>169</v>
      </c>
      <c r="C690" s="276">
        <v>464552820</v>
      </c>
      <c r="D690" s="276">
        <v>399273142.00999999</v>
      </c>
      <c r="E690" s="275">
        <v>85.947845932783295</v>
      </c>
      <c r="F690" s="276">
        <v>28176234.440000001</v>
      </c>
    </row>
    <row r="691" spans="1:6">
      <c r="A691" s="277" t="s">
        <v>170</v>
      </c>
      <c r="B691" s="273" t="s">
        <v>171</v>
      </c>
      <c r="C691" s="276">
        <v>26116</v>
      </c>
      <c r="D691" s="276">
        <v>13524.37</v>
      </c>
      <c r="E691" s="275">
        <v>51.785763516618204</v>
      </c>
      <c r="F691" s="276">
        <v>2382.83</v>
      </c>
    </row>
    <row r="692" spans="1:6">
      <c r="A692" s="278" t="s">
        <v>178</v>
      </c>
      <c r="B692" s="273" t="s">
        <v>179</v>
      </c>
      <c r="C692" s="276">
        <v>26116</v>
      </c>
      <c r="D692" s="276">
        <v>13524.37</v>
      </c>
      <c r="E692" s="275">
        <v>51.785763516618204</v>
      </c>
      <c r="F692" s="276">
        <v>2382.83</v>
      </c>
    </row>
    <row r="693" spans="1:6" ht="26">
      <c r="A693" s="277" t="s">
        <v>293</v>
      </c>
      <c r="B693" s="273" t="s">
        <v>294</v>
      </c>
      <c r="C693" s="276">
        <v>464526704</v>
      </c>
      <c r="D693" s="276">
        <v>399259617.63999999</v>
      </c>
      <c r="E693" s="275">
        <v>85.949766547759097</v>
      </c>
      <c r="F693" s="276">
        <v>28173851.609999999</v>
      </c>
    </row>
    <row r="694" spans="1:6">
      <c r="A694" s="278" t="s">
        <v>295</v>
      </c>
      <c r="B694" s="273" t="s">
        <v>296</v>
      </c>
      <c r="C694" s="276">
        <v>423998000</v>
      </c>
      <c r="D694" s="276">
        <v>359108761.47000003</v>
      </c>
      <c r="E694" s="275">
        <v>84.695862119632594</v>
      </c>
      <c r="F694" s="276">
        <v>19507986.079999998</v>
      </c>
    </row>
    <row r="695" spans="1:6">
      <c r="A695" s="278" t="s">
        <v>297</v>
      </c>
      <c r="B695" s="273" t="s">
        <v>298</v>
      </c>
      <c r="C695" s="276">
        <v>40528704</v>
      </c>
      <c r="D695" s="276">
        <v>40150856.170000002</v>
      </c>
      <c r="E695" s="275">
        <v>99.067703151820496</v>
      </c>
      <c r="F695" s="276">
        <v>8665865.5299999993</v>
      </c>
    </row>
    <row r="696" spans="1:6" s="293" customFormat="1">
      <c r="A696" s="273"/>
      <c r="B696" s="273" t="s">
        <v>198</v>
      </c>
      <c r="C696" s="276">
        <v>2128315</v>
      </c>
      <c r="D696" s="276">
        <v>1992814.08</v>
      </c>
      <c r="E696" s="280" t="s">
        <v>225</v>
      </c>
      <c r="F696" s="276">
        <v>-91693135.349999994</v>
      </c>
    </row>
    <row r="697" spans="1:6">
      <c r="A697" s="273" t="s">
        <v>199</v>
      </c>
      <c r="B697" s="273" t="s">
        <v>200</v>
      </c>
      <c r="C697" s="276">
        <v>-2128315</v>
      </c>
      <c r="D697" s="284" t="s">
        <v>225</v>
      </c>
      <c r="E697" s="280" t="s">
        <v>225</v>
      </c>
      <c r="F697" s="284" t="s">
        <v>225</v>
      </c>
    </row>
    <row r="698" spans="1:6">
      <c r="A698" s="274" t="s">
        <v>201</v>
      </c>
      <c r="B698" s="273" t="s">
        <v>202</v>
      </c>
      <c r="C698" s="276">
        <v>9600</v>
      </c>
      <c r="D698" s="284" t="s">
        <v>225</v>
      </c>
      <c r="E698" s="280" t="s">
        <v>225</v>
      </c>
      <c r="F698" s="284" t="s">
        <v>225</v>
      </c>
    </row>
    <row r="699" spans="1:6" ht="26">
      <c r="A699" s="277" t="s">
        <v>337</v>
      </c>
      <c r="B699" s="273" t="s">
        <v>338</v>
      </c>
      <c r="C699" s="276">
        <v>9600</v>
      </c>
      <c r="D699" s="284" t="s">
        <v>225</v>
      </c>
      <c r="E699" s="280" t="s">
        <v>225</v>
      </c>
      <c r="F699" s="284" t="s">
        <v>225</v>
      </c>
    </row>
    <row r="700" spans="1:6">
      <c r="A700" s="274" t="s">
        <v>347</v>
      </c>
      <c r="B700" s="273" t="s">
        <v>348</v>
      </c>
      <c r="C700" s="276">
        <v>-2137915</v>
      </c>
      <c r="D700" s="284" t="s">
        <v>225</v>
      </c>
      <c r="E700" s="280" t="s">
        <v>225</v>
      </c>
      <c r="F700" s="284" t="s">
        <v>225</v>
      </c>
    </row>
    <row r="701" spans="1:6">
      <c r="A701" s="270"/>
      <c r="B701" s="270" t="s">
        <v>537</v>
      </c>
      <c r="C701" s="272"/>
      <c r="D701" s="272"/>
      <c r="E701" s="271"/>
      <c r="F701" s="272"/>
    </row>
    <row r="702" spans="1:6">
      <c r="A702" s="270" t="s">
        <v>222</v>
      </c>
      <c r="B702" s="270" t="s">
        <v>223</v>
      </c>
      <c r="C702" s="272">
        <v>689338761</v>
      </c>
      <c r="D702" s="272">
        <v>642492391.21000004</v>
      </c>
      <c r="E702" s="271">
        <v>93.204158471802501</v>
      </c>
      <c r="F702" s="272">
        <v>-41814550.149999999</v>
      </c>
    </row>
    <row r="703" spans="1:6" ht="26">
      <c r="A703" s="274" t="s">
        <v>226</v>
      </c>
      <c r="B703" s="273" t="s">
        <v>227</v>
      </c>
      <c r="C703" s="276">
        <v>878176</v>
      </c>
      <c r="D703" s="276">
        <v>720421.23</v>
      </c>
      <c r="E703" s="275">
        <v>82.036087299129093</v>
      </c>
      <c r="F703" s="276">
        <v>-7832.13</v>
      </c>
    </row>
    <row r="704" spans="1:6">
      <c r="A704" s="274" t="s">
        <v>260</v>
      </c>
      <c r="B704" s="273" t="s">
        <v>261</v>
      </c>
      <c r="C704" s="276">
        <v>688460585</v>
      </c>
      <c r="D704" s="276">
        <v>641771969.98000002</v>
      </c>
      <c r="E704" s="275">
        <v>93.218404068840002</v>
      </c>
      <c r="F704" s="276">
        <v>-41806718.020000003</v>
      </c>
    </row>
    <row r="705" spans="1:6">
      <c r="A705" s="277" t="s">
        <v>262</v>
      </c>
      <c r="B705" s="273" t="s">
        <v>511</v>
      </c>
      <c r="C705" s="276">
        <v>688460585</v>
      </c>
      <c r="D705" s="276">
        <v>641771969.98000002</v>
      </c>
      <c r="E705" s="275">
        <v>93.218404068840002</v>
      </c>
      <c r="F705" s="276">
        <v>-41806718.020000003</v>
      </c>
    </row>
    <row r="706" spans="1:6">
      <c r="A706" s="270" t="s">
        <v>502</v>
      </c>
      <c r="B706" s="270" t="s">
        <v>503</v>
      </c>
      <c r="C706" s="272">
        <v>689547131</v>
      </c>
      <c r="D706" s="272">
        <v>642559883.40999997</v>
      </c>
      <c r="E706" s="271">
        <v>93.185781583652201</v>
      </c>
      <c r="F706" s="272">
        <v>136985766.13999999</v>
      </c>
    </row>
    <row r="707" spans="1:6">
      <c r="A707" s="274" t="s">
        <v>168</v>
      </c>
      <c r="B707" s="273" t="s">
        <v>169</v>
      </c>
      <c r="C707" s="276">
        <v>360571923</v>
      </c>
      <c r="D707" s="276">
        <v>358760553.44999999</v>
      </c>
      <c r="E707" s="275">
        <v>99.497639878632498</v>
      </c>
      <c r="F707" s="276">
        <v>96457711.659999996</v>
      </c>
    </row>
    <row r="708" spans="1:6">
      <c r="A708" s="277" t="s">
        <v>170</v>
      </c>
      <c r="B708" s="273" t="s">
        <v>171</v>
      </c>
      <c r="C708" s="276">
        <v>313359676</v>
      </c>
      <c r="D708" s="276">
        <v>311830520.04000002</v>
      </c>
      <c r="E708" s="275">
        <v>99.512012528376502</v>
      </c>
      <c r="F708" s="276">
        <v>90505126.590000004</v>
      </c>
    </row>
    <row r="709" spans="1:6">
      <c r="A709" s="278" t="s">
        <v>172</v>
      </c>
      <c r="B709" s="273" t="s">
        <v>173</v>
      </c>
      <c r="C709" s="276">
        <v>2478581</v>
      </c>
      <c r="D709" s="276">
        <v>2110854.42</v>
      </c>
      <c r="E709" s="275">
        <v>85.163826399056603</v>
      </c>
      <c r="F709" s="276">
        <v>401023.77</v>
      </c>
    </row>
    <row r="710" spans="1:6">
      <c r="A710" s="278" t="s">
        <v>178</v>
      </c>
      <c r="B710" s="273" t="s">
        <v>179</v>
      </c>
      <c r="C710" s="276">
        <v>310881095</v>
      </c>
      <c r="D710" s="276">
        <v>309719665.62</v>
      </c>
      <c r="E710" s="275">
        <v>99.626407202406398</v>
      </c>
      <c r="F710" s="276">
        <v>90104102.819999993</v>
      </c>
    </row>
    <row r="711" spans="1:6">
      <c r="A711" s="277" t="s">
        <v>186</v>
      </c>
      <c r="B711" s="273" t="s">
        <v>187</v>
      </c>
      <c r="C711" s="276">
        <v>35929286</v>
      </c>
      <c r="D711" s="276">
        <v>35694439.030000001</v>
      </c>
      <c r="E711" s="275">
        <v>99.346363381671395</v>
      </c>
      <c r="F711" s="276">
        <v>5952585.0700000003</v>
      </c>
    </row>
    <row r="712" spans="1:6">
      <c r="A712" s="278" t="s">
        <v>188</v>
      </c>
      <c r="B712" s="273" t="s">
        <v>189</v>
      </c>
      <c r="C712" s="276">
        <v>35929286</v>
      </c>
      <c r="D712" s="276">
        <v>35694439.030000001</v>
      </c>
      <c r="E712" s="275">
        <v>99.346363381671395</v>
      </c>
      <c r="F712" s="276">
        <v>5952585.0700000003</v>
      </c>
    </row>
    <row r="713" spans="1:6" ht="26">
      <c r="A713" s="277" t="s">
        <v>293</v>
      </c>
      <c r="B713" s="273" t="s">
        <v>294</v>
      </c>
      <c r="C713" s="276">
        <v>10352433</v>
      </c>
      <c r="D713" s="276">
        <v>10305067.439999999</v>
      </c>
      <c r="E713" s="275">
        <v>99.542469292001201</v>
      </c>
      <c r="F713" s="276">
        <v>0</v>
      </c>
    </row>
    <row r="714" spans="1:6">
      <c r="A714" s="278" t="s">
        <v>297</v>
      </c>
      <c r="B714" s="273" t="s">
        <v>298</v>
      </c>
      <c r="C714" s="276">
        <v>10352433</v>
      </c>
      <c r="D714" s="276">
        <v>10305067.439999999</v>
      </c>
      <c r="E714" s="275">
        <v>99.542469292001201</v>
      </c>
      <c r="F714" s="276">
        <v>0</v>
      </c>
    </row>
    <row r="715" spans="1:6" ht="26">
      <c r="A715" s="277" t="s">
        <v>299</v>
      </c>
      <c r="B715" s="273" t="s">
        <v>300</v>
      </c>
      <c r="C715" s="276">
        <v>930528</v>
      </c>
      <c r="D715" s="276">
        <v>930526.94</v>
      </c>
      <c r="E715" s="275">
        <v>99.999886086179004</v>
      </c>
      <c r="F715" s="276">
        <v>0</v>
      </c>
    </row>
    <row r="716" spans="1:6" ht="26">
      <c r="A716" s="278" t="s">
        <v>311</v>
      </c>
      <c r="B716" s="273" t="s">
        <v>312</v>
      </c>
      <c r="C716" s="276">
        <v>930528</v>
      </c>
      <c r="D716" s="276">
        <v>930526.94</v>
      </c>
      <c r="E716" s="275">
        <v>99.999886086179004</v>
      </c>
      <c r="F716" s="276">
        <v>0</v>
      </c>
    </row>
    <row r="717" spans="1:6" ht="39">
      <c r="A717" s="279" t="s">
        <v>315</v>
      </c>
      <c r="B717" s="273" t="s">
        <v>316</v>
      </c>
      <c r="C717" s="276">
        <v>930528</v>
      </c>
      <c r="D717" s="276">
        <v>930526.94</v>
      </c>
      <c r="E717" s="275">
        <v>99.999886086179004</v>
      </c>
      <c r="F717" s="276">
        <v>0</v>
      </c>
    </row>
    <row r="718" spans="1:6">
      <c r="A718" s="274" t="s">
        <v>192</v>
      </c>
      <c r="B718" s="273" t="s">
        <v>193</v>
      </c>
      <c r="C718" s="276">
        <v>328975208</v>
      </c>
      <c r="D718" s="276">
        <v>283799329.95999998</v>
      </c>
      <c r="E718" s="275">
        <v>86.267695272647998</v>
      </c>
      <c r="F718" s="276">
        <v>40528054.479999997</v>
      </c>
    </row>
    <row r="719" spans="1:6">
      <c r="A719" s="277" t="s">
        <v>194</v>
      </c>
      <c r="B719" s="273" t="s">
        <v>195</v>
      </c>
      <c r="C719" s="276">
        <v>324960794</v>
      </c>
      <c r="D719" s="276">
        <v>281607398.24000001</v>
      </c>
      <c r="E719" s="275">
        <v>86.658884222199404</v>
      </c>
      <c r="F719" s="276">
        <v>40492383.909999996</v>
      </c>
    </row>
    <row r="720" spans="1:6">
      <c r="A720" s="277" t="s">
        <v>319</v>
      </c>
      <c r="B720" s="273" t="s">
        <v>320</v>
      </c>
      <c r="C720" s="276">
        <v>4014414</v>
      </c>
      <c r="D720" s="276">
        <v>2191931.7200000002</v>
      </c>
      <c r="E720" s="275">
        <v>54.6015363637134</v>
      </c>
      <c r="F720" s="276">
        <v>35670.57</v>
      </c>
    </row>
    <row r="721" spans="1:6" ht="26">
      <c r="A721" s="278" t="s">
        <v>331</v>
      </c>
      <c r="B721" s="273" t="s">
        <v>332</v>
      </c>
      <c r="C721" s="276">
        <v>4014414</v>
      </c>
      <c r="D721" s="276">
        <v>2191931.7200000002</v>
      </c>
      <c r="E721" s="275">
        <v>54.6015363637134</v>
      </c>
      <c r="F721" s="276">
        <v>35670.57</v>
      </c>
    </row>
    <row r="722" spans="1:6">
      <c r="A722" s="279" t="s">
        <v>333</v>
      </c>
      <c r="B722" s="273" t="s">
        <v>334</v>
      </c>
      <c r="C722" s="276">
        <v>3503414</v>
      </c>
      <c r="D722" s="276">
        <v>1680935.7</v>
      </c>
      <c r="E722" s="275">
        <v>47.979933287930002</v>
      </c>
      <c r="F722" s="276">
        <v>35670.57</v>
      </c>
    </row>
    <row r="723" spans="1:6" ht="39">
      <c r="A723" s="279" t="s">
        <v>335</v>
      </c>
      <c r="B723" s="273" t="s">
        <v>336</v>
      </c>
      <c r="C723" s="276">
        <v>511000</v>
      </c>
      <c r="D723" s="276">
        <v>510996.02</v>
      </c>
      <c r="E723" s="275">
        <v>99.999221135029302</v>
      </c>
      <c r="F723" s="276">
        <v>0</v>
      </c>
    </row>
    <row r="724" spans="1:6">
      <c r="A724" s="273"/>
      <c r="B724" s="273" t="s">
        <v>198</v>
      </c>
      <c r="C724" s="276">
        <v>-208370</v>
      </c>
      <c r="D724" s="276">
        <v>-67492.2</v>
      </c>
      <c r="E724" s="280" t="s">
        <v>225</v>
      </c>
      <c r="F724" s="276">
        <v>-178800316.28999999</v>
      </c>
    </row>
    <row r="725" spans="1:6">
      <c r="A725" s="273" t="s">
        <v>199</v>
      </c>
      <c r="B725" s="273" t="s">
        <v>200</v>
      </c>
      <c r="C725" s="276">
        <v>208370</v>
      </c>
      <c r="D725" s="284" t="s">
        <v>225</v>
      </c>
      <c r="E725" s="280" t="s">
        <v>225</v>
      </c>
      <c r="F725" s="284" t="s">
        <v>225</v>
      </c>
    </row>
    <row r="726" spans="1:6">
      <c r="A726" s="274" t="s">
        <v>201</v>
      </c>
      <c r="B726" s="273" t="s">
        <v>202</v>
      </c>
      <c r="C726" s="276">
        <v>208370</v>
      </c>
      <c r="D726" s="284" t="s">
        <v>225</v>
      </c>
      <c r="E726" s="280" t="s">
        <v>225</v>
      </c>
      <c r="F726" s="284" t="s">
        <v>225</v>
      </c>
    </row>
    <row r="727" spans="1:6" ht="26">
      <c r="A727" s="277" t="s">
        <v>337</v>
      </c>
      <c r="B727" s="273" t="s">
        <v>338</v>
      </c>
      <c r="C727" s="276">
        <v>208370</v>
      </c>
      <c r="D727" s="284" t="s">
        <v>225</v>
      </c>
      <c r="E727" s="280" t="s">
        <v>225</v>
      </c>
      <c r="F727" s="284" t="s">
        <v>225</v>
      </c>
    </row>
    <row r="728" spans="1:6" ht="14">
      <c r="A728" s="289"/>
      <c r="B728" s="289" t="s">
        <v>538</v>
      </c>
      <c r="C728" s="290"/>
      <c r="D728" s="290"/>
      <c r="E728" s="291"/>
      <c r="F728" s="290"/>
    </row>
    <row r="729" spans="1:6">
      <c r="A729" s="270" t="s">
        <v>539</v>
      </c>
      <c r="B729" s="270" t="s">
        <v>540</v>
      </c>
      <c r="C729" s="272">
        <v>22041</v>
      </c>
      <c r="D729" s="272">
        <v>22041</v>
      </c>
      <c r="E729" s="271">
        <v>100</v>
      </c>
      <c r="F729" s="272">
        <v>-648</v>
      </c>
    </row>
    <row r="730" spans="1:6">
      <c r="A730" s="274" t="s">
        <v>168</v>
      </c>
      <c r="B730" s="273" t="s">
        <v>385</v>
      </c>
      <c r="C730" s="276">
        <v>22041</v>
      </c>
      <c r="D730" s="276">
        <v>22041</v>
      </c>
      <c r="E730" s="275">
        <v>100</v>
      </c>
      <c r="F730" s="276">
        <v>-648</v>
      </c>
    </row>
    <row r="731" spans="1:6">
      <c r="A731" s="277" t="s">
        <v>186</v>
      </c>
      <c r="B731" s="273" t="s">
        <v>386</v>
      </c>
      <c r="C731" s="276">
        <v>22041</v>
      </c>
      <c r="D731" s="276">
        <v>22041</v>
      </c>
      <c r="E731" s="275">
        <v>100</v>
      </c>
      <c r="F731" s="276">
        <v>-648</v>
      </c>
    </row>
    <row r="732" spans="1:6">
      <c r="A732" s="270" t="s">
        <v>502</v>
      </c>
      <c r="B732" s="270" t="s">
        <v>503</v>
      </c>
      <c r="C732" s="272">
        <v>22041</v>
      </c>
      <c r="D732" s="272">
        <v>22040.82</v>
      </c>
      <c r="E732" s="271">
        <v>99.999183340138799</v>
      </c>
      <c r="F732" s="272">
        <v>0</v>
      </c>
    </row>
    <row r="733" spans="1:6">
      <c r="A733" s="274" t="s">
        <v>168</v>
      </c>
      <c r="B733" s="273" t="s">
        <v>169</v>
      </c>
      <c r="C733" s="276">
        <v>22041</v>
      </c>
      <c r="D733" s="276">
        <v>22040.82</v>
      </c>
      <c r="E733" s="275">
        <v>99.999183340138799</v>
      </c>
      <c r="F733" s="276">
        <v>0</v>
      </c>
    </row>
    <row r="734" spans="1:6" ht="26">
      <c r="A734" s="277" t="s">
        <v>293</v>
      </c>
      <c r="B734" s="273" t="s">
        <v>294</v>
      </c>
      <c r="C734" s="276">
        <v>22041</v>
      </c>
      <c r="D734" s="276">
        <v>22040.82</v>
      </c>
      <c r="E734" s="275">
        <v>99.999183340138799</v>
      </c>
      <c r="F734" s="276">
        <v>0</v>
      </c>
    </row>
    <row r="735" spans="1:6">
      <c r="A735" s="278" t="s">
        <v>297</v>
      </c>
      <c r="B735" s="273" t="s">
        <v>298</v>
      </c>
      <c r="C735" s="276">
        <v>22041</v>
      </c>
      <c r="D735" s="276">
        <v>22040.82</v>
      </c>
      <c r="E735" s="275">
        <v>99.999183340138799</v>
      </c>
      <c r="F735" s="276">
        <v>0</v>
      </c>
    </row>
    <row r="736" spans="1:6">
      <c r="A736" s="273"/>
      <c r="B736" s="273" t="s">
        <v>198</v>
      </c>
      <c r="C736" s="276">
        <v>0</v>
      </c>
      <c r="D736" s="276">
        <v>0.18</v>
      </c>
      <c r="E736" s="280" t="s">
        <v>225</v>
      </c>
      <c r="F736" s="276">
        <v>-648</v>
      </c>
    </row>
    <row r="737" spans="1:6">
      <c r="A737" s="270"/>
      <c r="B737" s="270" t="s">
        <v>536</v>
      </c>
      <c r="C737" s="272"/>
      <c r="D737" s="272"/>
      <c r="E737" s="271"/>
      <c r="F737" s="272"/>
    </row>
    <row r="738" spans="1:6">
      <c r="A738" s="270" t="s">
        <v>539</v>
      </c>
      <c r="B738" s="270" t="s">
        <v>540</v>
      </c>
      <c r="C738" s="272">
        <v>22041</v>
      </c>
      <c r="D738" s="272">
        <v>22041</v>
      </c>
      <c r="E738" s="271">
        <v>100</v>
      </c>
      <c r="F738" s="272">
        <v>-648</v>
      </c>
    </row>
    <row r="739" spans="1:6">
      <c r="A739" s="274" t="s">
        <v>168</v>
      </c>
      <c r="B739" s="273" t="s">
        <v>385</v>
      </c>
      <c r="C739" s="276">
        <v>22041</v>
      </c>
      <c r="D739" s="276">
        <v>22041</v>
      </c>
      <c r="E739" s="275">
        <v>100</v>
      </c>
      <c r="F739" s="276">
        <v>-648</v>
      </c>
    </row>
    <row r="740" spans="1:6">
      <c r="A740" s="277" t="s">
        <v>186</v>
      </c>
      <c r="B740" s="273" t="s">
        <v>386</v>
      </c>
      <c r="C740" s="276">
        <v>22041</v>
      </c>
      <c r="D740" s="276">
        <v>22041</v>
      </c>
      <c r="E740" s="275">
        <v>100</v>
      </c>
      <c r="F740" s="276">
        <v>-648</v>
      </c>
    </row>
    <row r="741" spans="1:6">
      <c r="A741" s="270" t="s">
        <v>502</v>
      </c>
      <c r="B741" s="270" t="s">
        <v>503</v>
      </c>
      <c r="C741" s="272">
        <v>22041</v>
      </c>
      <c r="D741" s="272">
        <v>22040.82</v>
      </c>
      <c r="E741" s="271">
        <v>99.999183340138799</v>
      </c>
      <c r="F741" s="272">
        <v>0</v>
      </c>
    </row>
    <row r="742" spans="1:6">
      <c r="A742" s="274" t="s">
        <v>168</v>
      </c>
      <c r="B742" s="273" t="s">
        <v>169</v>
      </c>
      <c r="C742" s="276">
        <v>22041</v>
      </c>
      <c r="D742" s="276">
        <v>22040.82</v>
      </c>
      <c r="E742" s="275">
        <v>99.999183340138799</v>
      </c>
      <c r="F742" s="276">
        <v>0</v>
      </c>
    </row>
    <row r="743" spans="1:6" ht="26">
      <c r="A743" s="277" t="s">
        <v>293</v>
      </c>
      <c r="B743" s="273" t="s">
        <v>294</v>
      </c>
      <c r="C743" s="276">
        <v>22041</v>
      </c>
      <c r="D743" s="276">
        <v>22040.82</v>
      </c>
      <c r="E743" s="275">
        <v>99.999183340138799</v>
      </c>
      <c r="F743" s="276">
        <v>0</v>
      </c>
    </row>
    <row r="744" spans="1:6">
      <c r="A744" s="278" t="s">
        <v>297</v>
      </c>
      <c r="B744" s="273" t="s">
        <v>298</v>
      </c>
      <c r="C744" s="276">
        <v>22041</v>
      </c>
      <c r="D744" s="276">
        <v>22040.82</v>
      </c>
      <c r="E744" s="275">
        <v>99.999183340138799</v>
      </c>
      <c r="F744" s="276">
        <v>0</v>
      </c>
    </row>
    <row r="745" spans="1:6">
      <c r="A745" s="273"/>
      <c r="B745" s="273" t="s">
        <v>198</v>
      </c>
      <c r="C745" s="276">
        <v>0</v>
      </c>
      <c r="D745" s="276">
        <v>0.18</v>
      </c>
      <c r="E745" s="280" t="s">
        <v>225</v>
      </c>
      <c r="F745" s="276">
        <v>-648</v>
      </c>
    </row>
    <row r="747" spans="1:6" ht="33" customHeight="1">
      <c r="A747" s="381" t="s">
        <v>541</v>
      </c>
      <c r="B747" s="381"/>
      <c r="C747" s="381"/>
      <c r="D747" s="381"/>
      <c r="E747" s="381"/>
      <c r="F747" s="381"/>
    </row>
    <row r="748" spans="1:6" s="6" customFormat="1" ht="31.5" customHeight="1">
      <c r="A748" s="381" t="s">
        <v>542</v>
      </c>
      <c r="B748" s="381"/>
      <c r="C748" s="381"/>
      <c r="D748" s="381"/>
      <c r="E748" s="381"/>
      <c r="F748" s="381"/>
    </row>
  </sheetData>
  <mergeCells count="5">
    <mergeCell ref="E1:F1"/>
    <mergeCell ref="A3:F3"/>
    <mergeCell ref="A4:F4"/>
    <mergeCell ref="A747:F747"/>
    <mergeCell ref="A748:F748"/>
  </mergeCells>
  <printOptions horizontalCentered="1"/>
  <pageMargins left="1.1811023622047245" right="0.59055118110236227" top="0.78740157480314965" bottom="0.78740157480314965" header="0.39370078740157483" footer="0.39370078740157483"/>
  <pageSetup paperSize="9" scale="70" firstPageNumber="17" fitToHeight="0" orientation="portrait"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saturs</vt:lpstr>
      <vt:lpstr>1.p.</vt:lpstr>
      <vt:lpstr>1.tab.</vt:lpstr>
      <vt:lpstr>2.tab.</vt:lpstr>
      <vt:lpstr>3.tab.</vt:lpstr>
      <vt:lpstr>4.tab.</vt:lpstr>
      <vt:lpstr>5.tab.</vt:lpstr>
      <vt:lpstr>6.tab.</vt:lpstr>
      <vt:lpstr>7.tab.</vt:lpstr>
      <vt:lpstr>8.tab.</vt:lpstr>
      <vt:lpstr>saturs!Print_Area</vt:lpstr>
      <vt:lpstr>'1.p.'!Print_Titles</vt:lpstr>
      <vt:lpstr>'1.tab.'!Print_Titles</vt:lpstr>
      <vt:lpstr>'2.tab.'!Print_Titles</vt:lpstr>
      <vt:lpstr>'3.tab.'!Print_Titles</vt:lpstr>
      <vt:lpstr>'4.tab.'!Print_Titles</vt:lpstr>
      <vt:lpstr>'7.tab.'!Print_Titles</vt:lpstr>
      <vt:lpstr>'8.tab.'!Print_Titles</vt:lpstr>
    </vt:vector>
  </TitlesOfParts>
  <Company>Valsts kase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Valsts kases oficiālais mēneša pārskats</dc:title>
  <dc:subject>Valsts kases oficiālais mēneša pārskats</dc:subject>
  <dc:creator>Pārskatu departaments</dc:creator>
  <cp:lastModifiedBy>Iveta Morusa</cp:lastModifiedBy>
  <cp:lastPrinted>2025-01-21T06:31:57Z</cp:lastPrinted>
  <dcterms:created xsi:type="dcterms:W3CDTF">2014-10-22T07:09:32Z</dcterms:created>
  <dcterms:modified xsi:type="dcterms:W3CDTF">2025-01-21T06:33:33Z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konsolideta_kopbudzeta_izpilde_2024.xlsx</vt:lpwstr>
  </property>
</Properties>
</file>