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640" activeTab="0"/>
  </bookViews>
  <sheets>
    <sheet name="9-1_min_" sheetId="1" r:id="rId1"/>
    <sheet name="37" sheetId="2" r:id="rId2"/>
  </sheets>
  <definedNames>
    <definedName name="DAT_RANGE">#REF!</definedName>
    <definedName name="formulas">#REF!</definedName>
    <definedName name="galvene">#REF!</definedName>
    <definedName name="headers">#REF!</definedName>
    <definedName name="identifikators">#REF!</definedName>
    <definedName name="IESTADE">#REF!</definedName>
    <definedName name="kodifikators">#REF!</definedName>
    <definedName name="NOSAUKUMS">#REF!</definedName>
    <definedName name="ORG_GAMATVEDIS">#REF!</definedName>
    <definedName name="ORG_VADITAJS">#REF!</definedName>
    <definedName name="_xlnm.Print_Titles" localSheetId="1">'37'!$3:$7</definedName>
    <definedName name="_xlnm.Print_Titles" localSheetId="0">'9-1_min_'!$3:$7</definedName>
    <definedName name="Sagataves_id">#REF!</definedName>
    <definedName name="TAB_RANGE">#REF!</definedName>
    <definedName name="tips_1">#REF!</definedName>
    <definedName name="tips_2">#REF!</definedName>
  </definedNames>
  <calcPr fullCalcOnLoad="1"/>
</workbook>
</file>

<file path=xl/sharedStrings.xml><?xml version="1.0" encoding="utf-8"?>
<sst xmlns="http://schemas.openxmlformats.org/spreadsheetml/2006/main" count="609" uniqueCount="219">
  <si>
    <t>r89971</t>
  </si>
  <si>
    <t>9-1_min_</t>
  </si>
  <si>
    <t>A8:Z8</t>
  </si>
  <si>
    <t>I8:P8</t>
  </si>
  <si>
    <t>r89972</t>
  </si>
  <si>
    <t>A9:Z9</t>
  </si>
  <si>
    <t>I9:P9</t>
  </si>
  <si>
    <t>r89973</t>
  </si>
  <si>
    <t>A10:Z10</t>
  </si>
  <si>
    <t>I10:P10</t>
  </si>
  <si>
    <t>Ministrija (centrālā valsts iestāde)</t>
  </si>
  <si>
    <t>Aizdēvējs</t>
  </si>
  <si>
    <t>Līguma parakstīšanas datums</t>
  </si>
  <si>
    <t>Aizņēmuma  valūtas apzīmējums</t>
  </si>
  <si>
    <t>Pārskata periodā</t>
  </si>
  <si>
    <t>Uz pārskata perioda beigām</t>
  </si>
  <si>
    <t>A11:Z11</t>
  </si>
  <si>
    <t>I11:P11</t>
  </si>
  <si>
    <t>ministrijas_kopa</t>
  </si>
  <si>
    <t>kods</t>
  </si>
  <si>
    <t>nosaukums</t>
  </si>
  <si>
    <t>izmaksāts</t>
  </si>
  <si>
    <t>atmaksāts</t>
  </si>
  <si>
    <t>citas izmaiņas</t>
  </si>
  <si>
    <t>valūtas kursa svārstības</t>
  </si>
  <si>
    <t>tukss</t>
  </si>
  <si>
    <t>A12:Z12</t>
  </si>
  <si>
    <t>I12:P12</t>
  </si>
  <si>
    <t>A13:Z13</t>
  </si>
  <si>
    <t>I13:P13</t>
  </si>
  <si>
    <t>r89962</t>
  </si>
  <si>
    <t>A14:Z14</t>
  </si>
  <si>
    <t>I14:P14</t>
  </si>
  <si>
    <t>11</t>
  </si>
  <si>
    <t xml:space="preserve"> Ārlietu ministrija</t>
  </si>
  <si>
    <t>Piebūves būvniecība LR vēstniecībā Dānijā</t>
  </si>
  <si>
    <t>05.09.2000</t>
  </si>
  <si>
    <t>LVL</t>
  </si>
  <si>
    <t>r89963</t>
  </si>
  <si>
    <t>A15:Z15</t>
  </si>
  <si>
    <t>I15:P15</t>
  </si>
  <si>
    <t/>
  </si>
  <si>
    <t>EUR</t>
  </si>
  <si>
    <t xml:space="preserve"> Ārlietu ministrija kopā</t>
  </si>
  <si>
    <t>x</t>
  </si>
  <si>
    <t>r89966</t>
  </si>
  <si>
    <t>A18:Z18</t>
  </si>
  <si>
    <t>I18:P18</t>
  </si>
  <si>
    <t>r89967</t>
  </si>
  <si>
    <t>A19:Z19</t>
  </si>
  <si>
    <t>I19:P19</t>
  </si>
  <si>
    <t>r89968</t>
  </si>
  <si>
    <t>A20:Z20</t>
  </si>
  <si>
    <t>I20:P20</t>
  </si>
  <si>
    <t>15</t>
  </si>
  <si>
    <t xml:space="preserve"> Izglītības un zinātnes ministrija</t>
  </si>
  <si>
    <t>Valsts kase</t>
  </si>
  <si>
    <t>Studiju kreditēšana</t>
  </si>
  <si>
    <t>10.01.2000</t>
  </si>
  <si>
    <t>22.12.2022</t>
  </si>
  <si>
    <t>r89969</t>
  </si>
  <si>
    <t>A21:Z21</t>
  </si>
  <si>
    <t>I21:P21</t>
  </si>
  <si>
    <t>03.01.2001</t>
  </si>
  <si>
    <t>20.12.2023</t>
  </si>
  <si>
    <t>r899610</t>
  </si>
  <si>
    <t>A22:Z22</t>
  </si>
  <si>
    <t>I22:P22</t>
  </si>
  <si>
    <t>10.01.2002</t>
  </si>
  <si>
    <t>20.12.2024</t>
  </si>
  <si>
    <t>r899611</t>
  </si>
  <si>
    <t>A23:Z23</t>
  </si>
  <si>
    <t>I23:P23</t>
  </si>
  <si>
    <t>28.12.2002</t>
  </si>
  <si>
    <t>20.12.2025</t>
  </si>
  <si>
    <t>r899612</t>
  </si>
  <si>
    <t>A24:Z24</t>
  </si>
  <si>
    <t>I24:P24</t>
  </si>
  <si>
    <t>12.01.2004</t>
  </si>
  <si>
    <t>20.12.2027</t>
  </si>
  <si>
    <t>r899613</t>
  </si>
  <si>
    <t>A25:Z25</t>
  </si>
  <si>
    <t>I25:P25</t>
  </si>
  <si>
    <t>Studējošo kreditēšana</t>
  </si>
  <si>
    <t>30.12.1999</t>
  </si>
  <si>
    <t>20.12.2017</t>
  </si>
  <si>
    <t>r899616</t>
  </si>
  <si>
    <t>A28:Z28</t>
  </si>
  <si>
    <t>I28:P28</t>
  </si>
  <si>
    <t>02.01.2001</t>
  </si>
  <si>
    <t>20.12.2018</t>
  </si>
  <si>
    <t>r899617</t>
  </si>
  <si>
    <t>A29:Z29</t>
  </si>
  <si>
    <t>I29:P29</t>
  </si>
  <si>
    <t>02.01.2002</t>
  </si>
  <si>
    <t>20.12.2019</t>
  </si>
  <si>
    <t>r899618</t>
  </si>
  <si>
    <t>A30:Z30</t>
  </si>
  <si>
    <t>I30:P30</t>
  </si>
  <si>
    <t>20.12.2020</t>
  </si>
  <si>
    <t>r899619</t>
  </si>
  <si>
    <t>A31:Z31</t>
  </si>
  <si>
    <t>I31:P31</t>
  </si>
  <si>
    <t>07.01.2004</t>
  </si>
  <si>
    <t>20.12.2021</t>
  </si>
  <si>
    <t>r899620</t>
  </si>
  <si>
    <t>A32:Z32</t>
  </si>
  <si>
    <t>I32:P32</t>
  </si>
  <si>
    <t>20.12.2022</t>
  </si>
  <si>
    <t>r899621</t>
  </si>
  <si>
    <t>A33:Z33</t>
  </si>
  <si>
    <t>I33:P33</t>
  </si>
  <si>
    <t>05.01.2006</t>
  </si>
  <si>
    <t>r899624</t>
  </si>
  <si>
    <t>A36:Z36</t>
  </si>
  <si>
    <t>I36:P36</t>
  </si>
  <si>
    <t>Finanšu līzings</t>
  </si>
  <si>
    <t>SEB Unilīzings</t>
  </si>
  <si>
    <t>10.01.2007</t>
  </si>
  <si>
    <t xml:space="preserve"> Izglītības un zinātnes ministrija kopā</t>
  </si>
  <si>
    <t>r90001</t>
  </si>
  <si>
    <t>A45:Z45</t>
  </si>
  <si>
    <t>I45:P45</t>
  </si>
  <si>
    <t>r90003</t>
  </si>
  <si>
    <t>A47:Z47</t>
  </si>
  <si>
    <t>I47:P47</t>
  </si>
  <si>
    <t>16</t>
  </si>
  <si>
    <t xml:space="preserve"> Zemkopības ministrija</t>
  </si>
  <si>
    <t>r90004</t>
  </si>
  <si>
    <t>A48:Z48</t>
  </si>
  <si>
    <t>I48:P48</t>
  </si>
  <si>
    <t xml:space="preserve"> Zemkopības ministrija kopā</t>
  </si>
  <si>
    <t>r90005</t>
  </si>
  <si>
    <t>A49:Z49</t>
  </si>
  <si>
    <t>I49:P49</t>
  </si>
  <si>
    <t>r90006</t>
  </si>
  <si>
    <t>A50:Z50</t>
  </si>
  <si>
    <t>I50:P50</t>
  </si>
  <si>
    <t>r90007</t>
  </si>
  <si>
    <t>A51:Z51</t>
  </si>
  <si>
    <t>I51:P51</t>
  </si>
  <si>
    <t>18</t>
  </si>
  <si>
    <t xml:space="preserve"> Labklājības ministrija</t>
  </si>
  <si>
    <t>Valsts kase/ Starptautiskā rekonstrukcijas un attīstības banka</t>
  </si>
  <si>
    <t>Labklājības sistēmas reformas projekts LV 4154</t>
  </si>
  <si>
    <t>24.12.1997</t>
  </si>
  <si>
    <t>14.05.2011</t>
  </si>
  <si>
    <t>A68:Z68</t>
  </si>
  <si>
    <t>I68:P68</t>
  </si>
  <si>
    <t xml:space="preserve"> Labklājības ministrija kopā</t>
  </si>
  <si>
    <t>r90021</t>
  </si>
  <si>
    <t>A69:Z69</t>
  </si>
  <si>
    <t>I69:P69</t>
  </si>
  <si>
    <t>r90022</t>
  </si>
  <si>
    <t>A70:Z70</t>
  </si>
  <si>
    <t>I70:P70</t>
  </si>
  <si>
    <t>r90023</t>
  </si>
  <si>
    <t>A71:Z71</t>
  </si>
  <si>
    <t>I71:P71</t>
  </si>
  <si>
    <t>Ministrijas (centrālās valsts iestādes) pavisam</t>
  </si>
  <si>
    <t>(latos)</t>
  </si>
  <si>
    <t>14</t>
  </si>
  <si>
    <t xml:space="preserve"> Iekšlietu ministrija</t>
  </si>
  <si>
    <t>DnB NORD Līzings</t>
  </si>
  <si>
    <t xml:space="preserve"> Iekšlietu ministrija kopā</t>
  </si>
  <si>
    <t>Hansa Līzings</t>
  </si>
  <si>
    <t>29</t>
  </si>
  <si>
    <t>Veselības ministrija</t>
  </si>
  <si>
    <t>Veselības ministrija kopā</t>
  </si>
  <si>
    <t>Universitates modernizacijas projekts</t>
  </si>
  <si>
    <t>Ziemelu investiciju banka</t>
  </si>
  <si>
    <t>VAS "Valsts nekustamie īpašumi"</t>
  </si>
  <si>
    <t>13. pielikums</t>
  </si>
  <si>
    <t>Mērķis</t>
  </si>
  <si>
    <t>Atmaksas termiņš</t>
  </si>
  <si>
    <t>Aizņēmuma līguma summa</t>
  </si>
  <si>
    <t>Uz pārskata perioda sākumu</t>
  </si>
  <si>
    <t>Swedbank Autoparku vadība</t>
  </si>
  <si>
    <t>Valūtas apzīmējums</t>
  </si>
  <si>
    <t>Procentu likmes veids</t>
  </si>
  <si>
    <t>Institucionālā sektora klasifikācijas kods</t>
  </si>
  <si>
    <t>S11 00 00</t>
  </si>
  <si>
    <t>S12 30 00</t>
  </si>
  <si>
    <t>S13 01 00</t>
  </si>
  <si>
    <t>S14 00 00</t>
  </si>
  <si>
    <t>S22 20 00</t>
  </si>
  <si>
    <t>mainīga</t>
  </si>
  <si>
    <t>fiksēta</t>
  </si>
  <si>
    <t>bezprocentu</t>
  </si>
  <si>
    <t>Kopā pa institucionālajiem sektoriem</t>
  </si>
  <si>
    <t>Kopā pa procentu likmēm</t>
  </si>
  <si>
    <t>Kopā pa valūtas apzīmējumiem</t>
  </si>
  <si>
    <t>Pārskats par ministriju un centrālo valsts iestāžu  aizņēmumiem 2010. gadā</t>
  </si>
  <si>
    <t>13</t>
  </si>
  <si>
    <t xml:space="preserve"> Finanšu ministrija</t>
  </si>
  <si>
    <t>Latvijas mobīlais telefons</t>
  </si>
  <si>
    <t>Mazcenas mobīlā telefona iegāde uz nomaksu</t>
  </si>
  <si>
    <t xml:space="preserve"> Finanšu ministrija kopā</t>
  </si>
  <si>
    <t>SIA Citadele līzings un faktorings</t>
  </si>
  <si>
    <t>ERAF aktiv 3.1.2.1</t>
  </si>
  <si>
    <t>20.13.2013</t>
  </si>
  <si>
    <t>Nordea Bank Finland Plc. Latvijas filiāle</t>
  </si>
  <si>
    <t>Overdrafts-saimnieciskās darbības nodrošināšanai</t>
  </si>
  <si>
    <t>Privātpersona</t>
  </si>
  <si>
    <t>Īstermiņa aizņēmums pr.EEZ08AP-14  izpildei</t>
  </si>
  <si>
    <t>Īstermiņa aizņēmums pr.EEZ09AP-09/06 izpildei</t>
  </si>
  <si>
    <t>Hansabanka</t>
  </si>
  <si>
    <t xml:space="preserve">Saimnieciskie darījumi </t>
  </si>
  <si>
    <t>Baltijas Informācijas Tehnoloģijas,SIA</t>
  </si>
  <si>
    <t>Finanšu noma/līzings</t>
  </si>
  <si>
    <t>Swedbank Līzings SIA</t>
  </si>
  <si>
    <t>Nordea Finance Latvia SIA</t>
  </si>
  <si>
    <t>SIA "Scania Finans AB"*</t>
  </si>
  <si>
    <t>*SIA "Scania Latvia " nomainījusi nosaukumu uz "Scania Finans AB" un institucionālaias sektors no S 11 00 00 uz S 12 30 00</t>
  </si>
  <si>
    <t>% likme</t>
  </si>
  <si>
    <t>S12 20 00</t>
  </si>
  <si>
    <t>Kopā</t>
  </si>
  <si>
    <t xml:space="preserve">Aizņēmumu atlikums uz 2010. gada 31. decembri uzrādīts Ls 18 574 059 vērtībā, t.sk. bilances postenī "Ilgtermiņa aizņēmumi" Ls 7 756 214,  "Ilgtermiņa finanšu līzinga saistības" Ls 6 780604 "Īstermiņa aizņēmumi un ilgtermiņa aizņēmumu īstermiņa daļa" Ls 1 070 064  un "Īstermiņa finanšu līzinga saistības" Ls 2 967 177.  </t>
  </si>
  <si>
    <t>pielikums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</si>
</sst>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Ls&quot;;\-#,##0\ &quot;Ls&quot;"/>
    <numFmt numFmtId="169" formatCode="#,##0\ &quot;Ls&quot;;[Red]\-#,##0\ &quot;Ls&quot;"/>
    <numFmt numFmtId="170" formatCode="#,##0.00\ &quot;Ls&quot;;\-#,##0.00\ &quot;Ls&quot;"/>
    <numFmt numFmtId="171" formatCode="#,##0.00\ &quot;Ls&quot;;[Red]\-#,##0.00\ &quot;Ls&quot;"/>
    <numFmt numFmtId="172" formatCode="_-* #,##0\ &quot;Ls&quot;_-;\-* #,##0\ &quot;Ls&quot;_-;_-* &quot;-&quot;\ &quot;Ls&quot;_-;_-@_-"/>
    <numFmt numFmtId="173" formatCode="_-* #,##0\ _L_s_-;\-* #,##0\ _L_s_-;_-* &quot;-&quot;\ _L_s_-;_-@_-"/>
    <numFmt numFmtId="174" formatCode="_-* #,##0.00\ &quot;Ls&quot;_-;\-* #,##0.00\ &quot;Ls&quot;_-;_-* &quot;-&quot;??\ &quot;Ls&quot;_-;_-@_-"/>
    <numFmt numFmtId="175" formatCode="_-* #,##0.00\ _L_s_-;\-* #,##0.00\ _L_s_-;_-* &quot;-&quot;??\ _L_s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&quot;Ls&quot;\ * #,##0_);_(&quot;Ls&quot;\ * \(#,##0\);_(&quot;Ls&quot;\ * &quot;-&quot;_);_(@_)"/>
    <numFmt numFmtId="185" formatCode="_(&quot;Ls&quot;\ * #,##0.00_);_(&quot;Ls&quot;\ * \(#,##0.00\);_(&quot;Ls&quot;\ * &quot;-&quot;??_);_(@_)"/>
    <numFmt numFmtId="186" formatCode="&quot;Ls&quot;\ #,##0_);\(&quot;Ls&quot;\ #,##0\)"/>
    <numFmt numFmtId="187" formatCode="&quot;Ls&quot;\ #,##0_);[Red]\(&quot;Ls&quot;\ #,##0\)"/>
    <numFmt numFmtId="188" formatCode="&quot;Ls&quot;\ #,##0.00_);\(&quot;Ls&quot;\ #,##0.00\)"/>
    <numFmt numFmtId="189" formatCode="&quot;Ls&quot;\ #,##0.00_);[Red]\(&quot;Ls&quot;\ #,##0.00\)"/>
    <numFmt numFmtId="190" formatCode="_ &quot;Ls&quot;\ * #,##0.00_ ;_ &quot;Ls&quot;\ * \-#,##0.00_ ;_ &quot;Ls&quot;\ * &quot;-&quot;??_ ;_ @_ "/>
    <numFmt numFmtId="191" formatCode="#,##0.0"/>
    <numFmt numFmtId="192" formatCode="0.000000"/>
    <numFmt numFmtId="193" formatCode="d\-mmm\-yy"/>
    <numFmt numFmtId="194" formatCode="mm/dd/yy"/>
    <numFmt numFmtId="195" formatCode="#,##0.000"/>
    <numFmt numFmtId="196" formatCode="#,##0.000000"/>
    <numFmt numFmtId="197" formatCode="m/d"/>
    <numFmt numFmtId="198" formatCode="m/d/yyyy"/>
    <numFmt numFmtId="199" formatCode="#,##0.00000"/>
    <numFmt numFmtId="200" formatCode="00000"/>
    <numFmt numFmtId="201" formatCode="[$-426]dddd\,\ yyyy&quot;. gada &quot;d\.\ mmmm"/>
    <numFmt numFmtId="202" formatCode="0&quot;.&quot;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sz val="10"/>
      <name val="BaltGaram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0" applyNumberFormat="0" applyBorder="0" applyAlignment="0" applyProtection="0"/>
    <xf numFmtId="0" fontId="11" fillId="5" borderId="0" applyNumberFormat="0" applyBorder="0" applyAlignment="0" applyProtection="0"/>
    <xf numFmtId="0" fontId="3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31" fillId="16" borderId="0" applyNumberFormat="0" applyBorder="0" applyAlignment="0" applyProtection="0"/>
    <xf numFmtId="0" fontId="1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9" borderId="0" applyNumberFormat="0" applyBorder="0" applyAlignment="0" applyProtection="0"/>
    <xf numFmtId="0" fontId="31" fillId="21" borderId="0" applyNumberFormat="0" applyBorder="0" applyAlignment="0" applyProtection="0"/>
    <xf numFmtId="0" fontId="11" fillId="15" borderId="0" applyNumberFormat="0" applyBorder="0" applyAlignment="0" applyProtection="0"/>
    <xf numFmtId="0" fontId="31" fillId="22" borderId="0" applyNumberFormat="0" applyBorder="0" applyAlignment="0" applyProtection="0"/>
    <xf numFmtId="0" fontId="11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17" borderId="0" applyNumberFormat="0" applyBorder="0" applyAlignment="0" applyProtection="0"/>
    <xf numFmtId="0" fontId="32" fillId="27" borderId="0" applyNumberFormat="0" applyBorder="0" applyAlignment="0" applyProtection="0"/>
    <xf numFmtId="0" fontId="12" fillId="19" borderId="0" applyNumberFormat="0" applyBorder="0" applyAlignment="0" applyProtection="0"/>
    <xf numFmtId="0" fontId="3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33" borderId="0" applyNumberFormat="0" applyBorder="0" applyAlignment="0" applyProtection="0"/>
    <xf numFmtId="0" fontId="32" fillId="34" borderId="0" applyNumberFormat="0" applyBorder="0" applyAlignment="0" applyProtection="0"/>
    <xf numFmtId="0" fontId="12" fillId="35" borderId="0" applyNumberFormat="0" applyBorder="0" applyAlignment="0" applyProtection="0"/>
    <xf numFmtId="0" fontId="32" fillId="36" borderId="0" applyNumberFormat="0" applyBorder="0" applyAlignment="0" applyProtection="0"/>
    <xf numFmtId="0" fontId="12" fillId="37" borderId="0" applyNumberFormat="0" applyBorder="0" applyAlignment="0" applyProtection="0"/>
    <xf numFmtId="0" fontId="32" fillId="38" borderId="0" applyNumberFormat="0" applyBorder="0" applyAlignment="0" applyProtection="0"/>
    <xf numFmtId="0" fontId="12" fillId="39" borderId="0" applyNumberFormat="0" applyBorder="0" applyAlignment="0" applyProtection="0"/>
    <xf numFmtId="0" fontId="32" fillId="40" borderId="0" applyNumberFormat="0" applyBorder="0" applyAlignment="0" applyProtection="0"/>
    <xf numFmtId="0" fontId="12" fillId="29" borderId="0" applyNumberFormat="0" applyBorder="0" applyAlignment="0" applyProtection="0"/>
    <xf numFmtId="0" fontId="32" fillId="41" borderId="0" applyNumberFormat="0" applyBorder="0" applyAlignment="0" applyProtection="0"/>
    <xf numFmtId="0" fontId="12" fillId="31" borderId="0" applyNumberFormat="0" applyBorder="0" applyAlignment="0" applyProtection="0"/>
    <xf numFmtId="0" fontId="32" fillId="42" borderId="0" applyNumberFormat="0" applyBorder="0" applyAlignment="0" applyProtection="0"/>
    <xf numFmtId="0" fontId="12" fillId="43" borderId="0" applyNumberFormat="0" applyBorder="0" applyAlignment="0" applyProtection="0"/>
    <xf numFmtId="0" fontId="33" fillId="44" borderId="0" applyNumberFormat="0" applyBorder="0" applyAlignment="0" applyProtection="0"/>
    <xf numFmtId="0" fontId="13" fillId="5" borderId="0" applyNumberFormat="0" applyBorder="0" applyAlignment="0" applyProtection="0"/>
    <xf numFmtId="0" fontId="34" fillId="45" borderId="1" applyNumberFormat="0" applyAlignment="0" applyProtection="0"/>
    <xf numFmtId="0" fontId="14" fillId="46" borderId="2" applyNumberFormat="0" applyAlignment="0" applyProtection="0"/>
    <xf numFmtId="0" fontId="35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7" borderId="0" applyNumberFormat="0" applyBorder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50" borderId="1" applyNumberFormat="0" applyAlignment="0" applyProtection="0"/>
    <xf numFmtId="0" fontId="21" fillId="13" borderId="2" applyNumberFormat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4" fillId="46" borderId="16" applyNumberFormat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29" fillId="0" borderId="0">
      <alignment/>
      <protection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6" fillId="0" borderId="18" applyNumberFormat="0" applyFill="0" applyAlignment="0" applyProtection="0"/>
    <xf numFmtId="202" fontId="30" fillId="46" borderId="0" applyBorder="0" applyProtection="0">
      <alignment/>
    </xf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101" applyFont="1">
      <alignment/>
      <protection/>
    </xf>
    <xf numFmtId="0" fontId="4" fillId="0" borderId="0" xfId="101" applyFont="1">
      <alignment/>
      <protection/>
    </xf>
    <xf numFmtId="0" fontId="3" fillId="0" borderId="19" xfId="101" applyFont="1" applyFill="1" applyBorder="1" applyAlignment="1" applyProtection="1">
      <alignment horizontal="left" indent="10"/>
      <protection/>
    </xf>
    <xf numFmtId="0" fontId="7" fillId="0" borderId="19" xfId="101" applyFont="1" applyFill="1" applyBorder="1" applyAlignment="1" applyProtection="1">
      <alignment horizontal="left"/>
      <protection/>
    </xf>
    <xf numFmtId="0" fontId="7" fillId="0" borderId="20" xfId="101" applyFont="1" applyBorder="1" applyAlignment="1" applyProtection="1">
      <alignment horizontal="centerContinuous" vertical="center"/>
      <protection/>
    </xf>
    <xf numFmtId="0" fontId="4" fillId="0" borderId="21" xfId="101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3" fillId="0" borderId="0" xfId="101" applyFont="1" applyAlignment="1">
      <alignment horizontal="center" vertical="center" wrapText="1"/>
      <protection/>
    </xf>
    <xf numFmtId="0" fontId="4" fillId="0" borderId="22" xfId="101" applyFont="1" applyBorder="1" applyAlignment="1" applyProtection="1">
      <alignment horizontal="center"/>
      <protection/>
    </xf>
    <xf numFmtId="0" fontId="5" fillId="0" borderId="0" xfId="101" applyFont="1" applyAlignment="1">
      <alignment horizontal="center"/>
      <protection/>
    </xf>
    <xf numFmtId="0" fontId="4" fillId="0" borderId="23" xfId="101" applyFont="1" applyBorder="1" applyAlignment="1">
      <alignment horizontal="center"/>
      <protection/>
    </xf>
    <xf numFmtId="49" fontId="5" fillId="0" borderId="0" xfId="101" applyNumberFormat="1" applyFont="1" applyBorder="1" applyAlignment="1" applyProtection="1">
      <alignment horizontal="center" vertical="center"/>
      <protection locked="0"/>
    </xf>
    <xf numFmtId="49" fontId="5" fillId="0" borderId="0" xfId="101" applyNumberFormat="1" applyFont="1" applyBorder="1" applyAlignment="1" applyProtection="1">
      <alignment horizontal="left" vertical="center" wrapText="1"/>
      <protection locked="0"/>
    </xf>
    <xf numFmtId="49" fontId="5" fillId="0" borderId="0" xfId="101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101" applyFont="1" applyFill="1" applyBorder="1" applyAlignment="1" applyProtection="1">
      <alignment horizontal="right"/>
      <protection/>
    </xf>
    <xf numFmtId="3" fontId="4" fillId="0" borderId="0" xfId="101" applyNumberFormat="1" applyFont="1" applyFill="1" applyBorder="1" applyAlignment="1" applyProtection="1">
      <alignment horizontal="right" vertical="center" wrapText="1"/>
      <protection/>
    </xf>
    <xf numFmtId="3" fontId="7" fillId="0" borderId="0" xfId="101" applyNumberFormat="1" applyFont="1" applyFill="1" applyBorder="1" applyAlignment="1" applyProtection="1">
      <alignment horizontal="right" vertical="center" wrapText="1"/>
      <protection/>
    </xf>
    <xf numFmtId="3" fontId="7" fillId="0" borderId="0" xfId="101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3" fontId="7" fillId="0" borderId="0" xfId="101" applyNumberFormat="1" applyFont="1" applyFill="1" applyBorder="1" applyAlignment="1" applyProtection="1">
      <alignment horizontal="right" vertical="center" wrapText="1"/>
      <protection/>
    </xf>
    <xf numFmtId="3" fontId="4" fillId="0" borderId="0" xfId="101" applyNumberFormat="1" applyFont="1" applyFill="1" applyBorder="1" applyAlignment="1" applyProtection="1">
      <alignment horizontal="right" vertical="center" wrapText="1"/>
      <protection/>
    </xf>
    <xf numFmtId="3" fontId="4" fillId="0" borderId="0" xfId="101" applyNumberFormat="1" applyFont="1" applyFill="1" applyBorder="1" applyAlignment="1" applyProtection="1">
      <alignment horizontal="right" vertical="center"/>
      <protection/>
    </xf>
    <xf numFmtId="3" fontId="4" fillId="0" borderId="0" xfId="101" applyNumberFormat="1" applyFont="1" applyFill="1" applyBorder="1" applyAlignment="1" applyProtection="1">
      <alignment wrapText="1"/>
      <protection/>
    </xf>
    <xf numFmtId="0" fontId="3" fillId="0" borderId="0" xfId="101" applyFont="1" applyFill="1">
      <alignment/>
      <protection/>
    </xf>
    <xf numFmtId="0" fontId="4" fillId="0" borderId="0" xfId="101" applyFont="1" applyFill="1">
      <alignment/>
      <protection/>
    </xf>
    <xf numFmtId="0" fontId="9" fillId="0" borderId="0" xfId="101" applyFont="1" applyFill="1" applyAlignment="1">
      <alignment horizontal="right" vertical="center"/>
      <protection/>
    </xf>
    <xf numFmtId="0" fontId="6" fillId="0" borderId="0" xfId="101" applyFont="1" applyFill="1" applyBorder="1" applyAlignment="1" applyProtection="1">
      <alignment horizontal="centerContinuous"/>
      <protection/>
    </xf>
    <xf numFmtId="0" fontId="4" fillId="0" borderId="19" xfId="101" applyFont="1" applyFill="1" applyBorder="1" applyProtection="1">
      <alignment/>
      <protection/>
    </xf>
    <xf numFmtId="0" fontId="4" fillId="0" borderId="0" xfId="101" applyFont="1" applyFill="1" applyBorder="1" applyProtection="1">
      <alignment/>
      <protection/>
    </xf>
    <xf numFmtId="0" fontId="7" fillId="0" borderId="0" xfId="10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101" applyFont="1" applyFill="1" applyAlignment="1">
      <alignment horizontal="center" vertical="center" wrapText="1"/>
      <protection/>
    </xf>
    <xf numFmtId="0" fontId="4" fillId="0" borderId="22" xfId="101" applyFont="1" applyFill="1" applyBorder="1" applyAlignment="1" applyProtection="1">
      <alignment horizontal="center" vertical="center" wrapText="1"/>
      <protection/>
    </xf>
    <xf numFmtId="0" fontId="4" fillId="0" borderId="20" xfId="101" applyFont="1" applyFill="1" applyBorder="1" applyAlignment="1" applyProtection="1">
      <alignment horizontal="center"/>
      <protection/>
    </xf>
    <xf numFmtId="0" fontId="4" fillId="0" borderId="25" xfId="101" applyFont="1" applyFill="1" applyBorder="1" applyAlignment="1" applyProtection="1">
      <alignment horizontal="center" vertical="center" wrapText="1"/>
      <protection/>
    </xf>
    <xf numFmtId="0" fontId="4" fillId="0" borderId="0" xfId="101" applyFont="1" applyFill="1" applyBorder="1" applyAlignment="1" applyProtection="1">
      <alignment horizontal="center" vertical="center" wrapText="1"/>
      <protection/>
    </xf>
    <xf numFmtId="0" fontId="5" fillId="0" borderId="0" xfId="101" applyFont="1" applyFill="1" applyAlignment="1">
      <alignment horizontal="center"/>
      <protection/>
    </xf>
    <xf numFmtId="0" fontId="4" fillId="0" borderId="23" xfId="101" applyFont="1" applyFill="1" applyBorder="1" applyAlignment="1">
      <alignment horizontal="center"/>
      <protection/>
    </xf>
    <xf numFmtId="49" fontId="4" fillId="0" borderId="0" xfId="101" applyNumberFormat="1" applyFont="1" applyFill="1" applyBorder="1" applyAlignment="1" applyProtection="1">
      <alignment horizontal="left" vertical="center" wrapText="1"/>
      <protection/>
    </xf>
    <xf numFmtId="0" fontId="4" fillId="0" borderId="0" xfId="101" applyNumberFormat="1" applyFont="1" applyFill="1" applyBorder="1" applyAlignment="1" applyProtection="1">
      <alignment vertical="center" wrapText="1"/>
      <protection/>
    </xf>
    <xf numFmtId="0" fontId="4" fillId="0" borderId="0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101" applyFont="1" applyFill="1" applyBorder="1" applyAlignment="1" applyProtection="1">
      <alignment horizontal="center" vertical="center"/>
      <protection/>
    </xf>
    <xf numFmtId="0" fontId="4" fillId="0" borderId="0" xfId="101" applyFont="1" applyFill="1" applyBorder="1" applyAlignment="1" applyProtection="1">
      <alignment horizontal="left" vertical="center"/>
      <protection/>
    </xf>
    <xf numFmtId="0" fontId="4" fillId="0" borderId="0" xfId="101" applyFont="1" applyFill="1" applyBorder="1" applyAlignment="1" applyProtection="1">
      <alignment horizontal="center" vertical="center"/>
      <protection/>
    </xf>
    <xf numFmtId="14" fontId="4" fillId="0" borderId="0" xfId="101" applyNumberFormat="1" applyFont="1" applyFill="1" applyBorder="1" applyAlignment="1" applyProtection="1">
      <alignment horizontal="center" vertical="center"/>
      <protection/>
    </xf>
    <xf numFmtId="0" fontId="4" fillId="0" borderId="0" xfId="101" applyFont="1" applyFill="1" applyAlignment="1">
      <alignment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3" fontId="7" fillId="0" borderId="0" xfId="101" applyNumberFormat="1" applyFont="1" applyFill="1" applyBorder="1" applyAlignment="1" applyProtection="1">
      <alignment horizontal="right" vertical="center"/>
      <protection/>
    </xf>
    <xf numFmtId="14" fontId="4" fillId="0" borderId="0" xfId="101" applyNumberFormat="1" applyFont="1" applyFill="1" applyBorder="1" applyAlignment="1" applyProtection="1">
      <alignment vertical="center" wrapText="1"/>
      <protection/>
    </xf>
    <xf numFmtId="14" fontId="4" fillId="0" borderId="0" xfId="101" applyNumberFormat="1" applyFont="1" applyFill="1">
      <alignment/>
      <protection/>
    </xf>
    <xf numFmtId="0" fontId="4" fillId="0" borderId="0" xfId="101" applyFont="1" applyFill="1" applyAlignment="1">
      <alignment horizontal="center"/>
      <protection/>
    </xf>
    <xf numFmtId="0" fontId="3" fillId="0" borderId="0" xfId="101" applyFont="1" applyFill="1" applyAlignment="1">
      <alignment wrapText="1"/>
      <protection/>
    </xf>
    <xf numFmtId="0" fontId="7" fillId="0" borderId="0" xfId="101" applyFont="1" applyFill="1">
      <alignment/>
      <protection/>
    </xf>
    <xf numFmtId="3" fontId="3" fillId="0" borderId="0" xfId="101" applyNumberFormat="1" applyFont="1" applyFill="1">
      <alignment/>
      <protection/>
    </xf>
    <xf numFmtId="0" fontId="10" fillId="0" borderId="0" xfId="101" applyFont="1" applyFill="1">
      <alignment/>
      <protection/>
    </xf>
    <xf numFmtId="0" fontId="5" fillId="0" borderId="0" xfId="101" applyFont="1" applyFill="1">
      <alignment/>
      <protection/>
    </xf>
    <xf numFmtId="3" fontId="5" fillId="0" borderId="0" xfId="101" applyNumberFormat="1" applyFont="1" applyFill="1">
      <alignment/>
      <protection/>
    </xf>
    <xf numFmtId="0" fontId="3" fillId="0" borderId="0" xfId="101" applyNumberFormat="1" applyFont="1" applyFill="1" applyBorder="1" applyAlignment="1" applyProtection="1">
      <alignment horizontal="center" vertical="center" wrapText="1"/>
      <protection/>
    </xf>
    <xf numFmtId="3" fontId="3" fillId="0" borderId="0" xfId="101" applyNumberFormat="1" applyFont="1" applyFill="1" applyBorder="1" applyAlignment="1" applyProtection="1">
      <alignment horizontal="right" vertical="center" wrapText="1"/>
      <protection/>
    </xf>
    <xf numFmtId="3" fontId="5" fillId="0" borderId="0" xfId="101" applyNumberFormat="1" applyFont="1" applyFill="1" applyBorder="1" applyAlignment="1" applyProtection="1">
      <alignment horizontal="right" vertical="center" wrapText="1"/>
      <protection/>
    </xf>
    <xf numFmtId="0" fontId="3" fillId="0" borderId="0" xfId="101" applyFont="1" applyFill="1" applyBorder="1" applyAlignment="1" applyProtection="1">
      <alignment horizontal="center" vertical="center"/>
      <protection/>
    </xf>
    <xf numFmtId="3" fontId="3" fillId="0" borderId="0" xfId="101" applyNumberFormat="1" applyFont="1" applyFill="1" applyBorder="1" applyAlignment="1" applyProtection="1">
      <alignment horizontal="right" vertical="center"/>
      <protection/>
    </xf>
    <xf numFmtId="14" fontId="3" fillId="0" borderId="0" xfId="101" applyNumberFormat="1" applyFont="1" applyFill="1" applyBorder="1" applyAlignment="1" applyProtection="1">
      <alignment horizontal="center" vertical="center"/>
      <protection/>
    </xf>
    <xf numFmtId="14" fontId="5" fillId="0" borderId="0" xfId="101" applyNumberFormat="1" applyFont="1" applyFill="1" applyBorder="1" applyAlignment="1" applyProtection="1">
      <alignment horizontal="center" vertical="center" wrapText="1"/>
      <protection/>
    </xf>
    <xf numFmtId="0" fontId="5" fillId="0" borderId="0" xfId="101" applyNumberFormat="1" applyFont="1" applyFill="1" applyBorder="1" applyAlignment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 horizontal="right" vertical="center"/>
      <protection/>
    </xf>
    <xf numFmtId="14" fontId="5" fillId="0" borderId="0" xfId="101" applyNumberFormat="1" applyFont="1" applyFill="1" applyBorder="1" applyAlignment="1" applyProtection="1">
      <alignment horizontal="center" vertical="center"/>
      <protection/>
    </xf>
    <xf numFmtId="0" fontId="5" fillId="0" borderId="0" xfId="101" applyFont="1" applyFill="1" applyBorder="1" applyAlignment="1" applyProtection="1">
      <alignment horizontal="center" vertical="center"/>
      <protection/>
    </xf>
    <xf numFmtId="0" fontId="5" fillId="0" borderId="0" xfId="101" applyFont="1" applyFill="1" applyAlignment="1">
      <alignment horizontal="center"/>
      <protection/>
    </xf>
    <xf numFmtId="0" fontId="5" fillId="0" borderId="0" xfId="101" applyFont="1" applyFill="1" applyAlignment="1">
      <alignment wrapText="1"/>
      <protection/>
    </xf>
    <xf numFmtId="14" fontId="4" fillId="0" borderId="0" xfId="101" applyNumberFormat="1" applyFont="1" applyFill="1" applyBorder="1" applyAlignment="1" applyProtection="1">
      <alignment horizontal="center" vertical="center" wrapText="1"/>
      <protection/>
    </xf>
    <xf numFmtId="0" fontId="4" fillId="0" borderId="0" xfId="101" applyFont="1" applyFill="1" applyBorder="1" applyAlignment="1" applyProtection="1">
      <alignment horizontal="center" vertical="center" wrapText="1"/>
      <protection/>
    </xf>
    <xf numFmtId="0" fontId="4" fillId="0" borderId="0" xfId="101" applyFont="1" applyFill="1" applyBorder="1" applyAlignment="1" applyProtection="1">
      <alignment horizontal="left" vertical="center" wrapText="1"/>
      <protection/>
    </xf>
    <xf numFmtId="14" fontId="4" fillId="0" borderId="0" xfId="101" applyNumberFormat="1" applyFont="1" applyFill="1" applyBorder="1" applyAlignment="1" applyProtection="1">
      <alignment horizontal="left" vertical="center" wrapText="1"/>
      <protection/>
    </xf>
    <xf numFmtId="49" fontId="5" fillId="0" borderId="0" xfId="101" applyNumberFormat="1" applyFont="1" applyFill="1" applyBorder="1" applyAlignment="1" applyProtection="1">
      <alignment horizontal="center" vertical="center"/>
      <protection locked="0"/>
    </xf>
    <xf numFmtId="49" fontId="5" fillId="0" borderId="0" xfId="101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10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49" fontId="3" fillId="0" borderId="0" xfId="101" applyNumberFormat="1" applyFont="1" applyBorder="1" applyAlignment="1" applyProtection="1">
      <alignment vertical="center"/>
      <protection locked="0"/>
    </xf>
    <xf numFmtId="0" fontId="4" fillId="0" borderId="20" xfId="101" applyFont="1" applyFill="1" applyBorder="1" applyAlignment="1" applyProtection="1">
      <alignment horizontal="center" vertical="center" wrapText="1"/>
      <protection/>
    </xf>
    <xf numFmtId="49" fontId="4" fillId="0" borderId="0" xfId="101" applyNumberFormat="1" applyFont="1" applyFill="1" applyBorder="1" applyAlignment="1" applyProtection="1">
      <alignment horizontal="center" vertical="center" wrapText="1"/>
      <protection/>
    </xf>
    <xf numFmtId="0" fontId="4" fillId="0" borderId="0" xfId="101" applyFont="1" applyFill="1" applyAlignment="1">
      <alignment horizont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14" fontId="4" fillId="0" borderId="0" xfId="101" applyNumberFormat="1" applyFont="1" applyFill="1" applyAlignment="1">
      <alignment horizontal="center"/>
      <protection/>
    </xf>
    <xf numFmtId="3" fontId="4" fillId="0" borderId="0" xfId="101" applyNumberFormat="1" applyFont="1" applyFill="1">
      <alignment/>
      <protection/>
    </xf>
    <xf numFmtId="3" fontId="7" fillId="0" borderId="0" xfId="101" applyNumberFormat="1" applyFont="1" applyFill="1">
      <alignment/>
      <protection/>
    </xf>
    <xf numFmtId="0" fontId="10" fillId="0" borderId="0" xfId="101" applyFont="1" applyAlignment="1">
      <alignment horizontal="left" wrapText="1"/>
      <protection/>
    </xf>
    <xf numFmtId="0" fontId="8" fillId="0" borderId="0" xfId="10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102">
    <cellStyle name="Normal" xfId="0"/>
    <cellStyle name="20% - Accent1" xfId="15"/>
    <cellStyle name="20% - Accent1 2 2" xfId="16"/>
    <cellStyle name="20% - Accent2" xfId="17"/>
    <cellStyle name="20% - Accent2 2 2" xfId="18"/>
    <cellStyle name="20% - Accent3" xfId="19"/>
    <cellStyle name="20% - Accent3 2 2" xfId="20"/>
    <cellStyle name="20% - Accent4" xfId="21"/>
    <cellStyle name="20% - Accent4 2 2" xfId="22"/>
    <cellStyle name="20% - Accent5" xfId="23"/>
    <cellStyle name="20% - Accent5 2 2" xfId="24"/>
    <cellStyle name="20% - Accent6" xfId="25"/>
    <cellStyle name="20% - Accent6 2 2" xfId="26"/>
    <cellStyle name="40% - Accent1" xfId="27"/>
    <cellStyle name="40% - Accent1 2 2" xfId="28"/>
    <cellStyle name="40% - Accent2" xfId="29"/>
    <cellStyle name="40% - Accent2 2 2" xfId="30"/>
    <cellStyle name="40% - Accent3" xfId="31"/>
    <cellStyle name="40% - Accent3 2 2" xfId="32"/>
    <cellStyle name="40% - Accent4" xfId="33"/>
    <cellStyle name="40% - Accent4 2 2" xfId="34"/>
    <cellStyle name="40% - Accent5" xfId="35"/>
    <cellStyle name="40% - Accent5 2 2" xfId="36"/>
    <cellStyle name="40% - Accent6" xfId="37"/>
    <cellStyle name="40% - Accent6 2 2" xfId="38"/>
    <cellStyle name="60% - Accent1" xfId="39"/>
    <cellStyle name="60% - Accent1 2 2" xfId="40"/>
    <cellStyle name="60% - Accent2" xfId="41"/>
    <cellStyle name="60% - Accent2 2 2" xfId="42"/>
    <cellStyle name="60% - Accent3" xfId="43"/>
    <cellStyle name="60% - Accent3 2 2" xfId="44"/>
    <cellStyle name="60% - Accent4" xfId="45"/>
    <cellStyle name="60% - Accent4 2 2" xfId="46"/>
    <cellStyle name="60% - Accent5" xfId="47"/>
    <cellStyle name="60% - Accent5 2 2" xfId="48"/>
    <cellStyle name="60% - Accent6" xfId="49"/>
    <cellStyle name="60% - Accent6 2 2" xfId="50"/>
    <cellStyle name="Accent1" xfId="51"/>
    <cellStyle name="Accent1 2 2" xfId="52"/>
    <cellStyle name="Accent2" xfId="53"/>
    <cellStyle name="Accent2 2 2" xfId="54"/>
    <cellStyle name="Accent3" xfId="55"/>
    <cellStyle name="Accent3 2 2" xfId="56"/>
    <cellStyle name="Accent4" xfId="57"/>
    <cellStyle name="Accent4 2 2" xfId="58"/>
    <cellStyle name="Accent5" xfId="59"/>
    <cellStyle name="Accent5 2 2" xfId="60"/>
    <cellStyle name="Accent6" xfId="61"/>
    <cellStyle name="Accent6 2 2" xfId="62"/>
    <cellStyle name="Bad" xfId="63"/>
    <cellStyle name="Bad 2 2" xfId="64"/>
    <cellStyle name="Calculation" xfId="65"/>
    <cellStyle name="Calculation 2 2" xfId="66"/>
    <cellStyle name="Check Cell" xfId="67"/>
    <cellStyle name="Check Cell 2 2" xfId="68"/>
    <cellStyle name="Comma" xfId="69"/>
    <cellStyle name="Comma [0]" xfId="70"/>
    <cellStyle name="Currency" xfId="71"/>
    <cellStyle name="Currency [0]" xfId="72"/>
    <cellStyle name="Currency 2" xfId="73"/>
    <cellStyle name="Currency 2 2" xfId="74"/>
    <cellStyle name="Explanatory Text" xfId="75"/>
    <cellStyle name="Explanatory Text 2 2" xfId="76"/>
    <cellStyle name="Followed Hyperlink" xfId="77"/>
    <cellStyle name="Good" xfId="78"/>
    <cellStyle name="Good 2 2" xfId="79"/>
    <cellStyle name="Heading 1" xfId="80"/>
    <cellStyle name="Heading 1 2 2" xfId="81"/>
    <cellStyle name="Heading 2" xfId="82"/>
    <cellStyle name="Heading 2 2 2" xfId="83"/>
    <cellStyle name="Heading 3" xfId="84"/>
    <cellStyle name="Heading 3 2 2" xfId="85"/>
    <cellStyle name="Heading 4" xfId="86"/>
    <cellStyle name="Heading 4 2 2" xfId="87"/>
    <cellStyle name="Hyperlink" xfId="88"/>
    <cellStyle name="Input" xfId="89"/>
    <cellStyle name="Input 2 2" xfId="90"/>
    <cellStyle name="Linked Cell" xfId="91"/>
    <cellStyle name="Linked Cell 2 2" xfId="92"/>
    <cellStyle name="Neutral" xfId="93"/>
    <cellStyle name="Neutral 2 2" xfId="94"/>
    <cellStyle name="Normal 2" xfId="95"/>
    <cellStyle name="Normal 3" xfId="96"/>
    <cellStyle name="Normal 3 2" xfId="97"/>
    <cellStyle name="Normal 4" xfId="98"/>
    <cellStyle name="Normal 4 2" xfId="99"/>
    <cellStyle name="Normal 4_7-4" xfId="100"/>
    <cellStyle name="Normal_Ieguldijumju saraksts" xfId="101"/>
    <cellStyle name="Note" xfId="102"/>
    <cellStyle name="Note 2 2" xfId="103"/>
    <cellStyle name="Output" xfId="104"/>
    <cellStyle name="Output 2 2" xfId="105"/>
    <cellStyle name="Parastais_FMLikp01_p05_221205_pap_afp_makp" xfId="106"/>
    <cellStyle name="Percent" xfId="107"/>
    <cellStyle name="Style 1" xfId="108"/>
    <cellStyle name="Title" xfId="109"/>
    <cellStyle name="Title 2 2" xfId="110"/>
    <cellStyle name="Total" xfId="111"/>
    <cellStyle name="Total 2 2" xfId="112"/>
    <cellStyle name="V?st." xfId="113"/>
    <cellStyle name="Warning Text" xfId="114"/>
    <cellStyle name="Warning Text 2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"/>
  <sheetViews>
    <sheetView showGridLines="0" tabSelected="1" view="pageBreakPreview" zoomScaleNormal="85" zoomScaleSheetLayoutView="100" zoomScalePageLayoutView="0" workbookViewId="0" topLeftCell="J1">
      <pane ySplit="6" topLeftCell="A7" activePane="bottomLeft" state="frozen"/>
      <selection pane="topLeft" activeCell="A1" sqref="A1"/>
      <selection pane="bottomLeft" activeCell="P1" sqref="P1"/>
    </sheetView>
  </sheetViews>
  <sheetFormatPr defaultColWidth="9.140625" defaultRowHeight="12.75"/>
  <cols>
    <col min="1" max="1" width="6.00390625" style="1" customWidth="1"/>
    <col min="2" max="2" width="26.7109375" style="1" customWidth="1"/>
    <col min="3" max="3" width="19.421875" style="26" customWidth="1"/>
    <col min="4" max="4" width="19.00390625" style="26" customWidth="1"/>
    <col min="5" max="5" width="26.7109375" style="26" customWidth="1"/>
    <col min="6" max="6" width="12.7109375" style="26" customWidth="1"/>
    <col min="7" max="9" width="12.7109375" style="27" customWidth="1"/>
    <col min="10" max="15" width="12.7109375" style="26" customWidth="1"/>
    <col min="16" max="16" width="13.00390625" style="26" customWidth="1"/>
    <col min="17" max="40" width="10.28125" style="26" hidden="1" customWidth="1"/>
    <col min="41" max="51" width="10.28125" style="26" customWidth="1"/>
    <col min="52" max="16384" width="9.140625" style="1" customWidth="1"/>
  </cols>
  <sheetData>
    <row r="1" spans="7:31" ht="15.75">
      <c r="G1" s="26"/>
      <c r="H1" s="26"/>
      <c r="I1" s="26"/>
      <c r="L1" s="27"/>
      <c r="M1" s="27"/>
      <c r="N1" s="27"/>
      <c r="O1" s="27"/>
      <c r="P1" s="28" t="s">
        <v>218</v>
      </c>
      <c r="AA1" s="26" t="s">
        <v>0</v>
      </c>
      <c r="AB1" s="26" t="s">
        <v>1</v>
      </c>
      <c r="AC1" s="26" t="s">
        <v>2</v>
      </c>
      <c r="AD1" s="26" t="s">
        <v>3</v>
      </c>
      <c r="AE1" s="26">
        <v>7051</v>
      </c>
    </row>
    <row r="2" spans="1:31" ht="18.75">
      <c r="A2" s="92" t="s">
        <v>192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29"/>
      <c r="AA2" s="26" t="s">
        <v>4</v>
      </c>
      <c r="AB2" s="26" t="s">
        <v>1</v>
      </c>
      <c r="AC2" s="26" t="s">
        <v>5</v>
      </c>
      <c r="AD2" s="26" t="s">
        <v>6</v>
      </c>
      <c r="AE2" s="26">
        <v>7051</v>
      </c>
    </row>
    <row r="3" spans="1:51" s="2" customFormat="1" ht="15.75">
      <c r="A3" s="3"/>
      <c r="B3" s="3"/>
      <c r="C3" s="30"/>
      <c r="D3" s="30"/>
      <c r="E3" s="30"/>
      <c r="F3" s="30"/>
      <c r="G3" s="30"/>
      <c r="H3" s="30"/>
      <c r="I3" s="30"/>
      <c r="J3" s="30"/>
      <c r="K3" s="31"/>
      <c r="L3" s="4"/>
      <c r="M3" s="4"/>
      <c r="N3" s="4"/>
      <c r="O3" s="4"/>
      <c r="P3" s="17" t="s">
        <v>160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 t="s">
        <v>7</v>
      </c>
      <c r="AB3" s="27" t="s">
        <v>1</v>
      </c>
      <c r="AC3" s="27" t="s">
        <v>8</v>
      </c>
      <c r="AD3" s="27" t="s">
        <v>9</v>
      </c>
      <c r="AE3" s="27">
        <v>7051</v>
      </c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1:31" ht="15.75" customHeight="1">
      <c r="A4" s="5" t="s">
        <v>10</v>
      </c>
      <c r="B4" s="6"/>
      <c r="C4" s="93" t="s">
        <v>11</v>
      </c>
      <c r="D4" s="93" t="s">
        <v>180</v>
      </c>
      <c r="E4" s="95" t="s">
        <v>173</v>
      </c>
      <c r="F4" s="95" t="s">
        <v>12</v>
      </c>
      <c r="G4" s="95" t="s">
        <v>174</v>
      </c>
      <c r="H4" s="93" t="s">
        <v>214</v>
      </c>
      <c r="I4" s="93" t="s">
        <v>13</v>
      </c>
      <c r="J4" s="93" t="s">
        <v>175</v>
      </c>
      <c r="K4" s="93" t="s">
        <v>176</v>
      </c>
      <c r="L4" s="98" t="s">
        <v>14</v>
      </c>
      <c r="M4" s="99"/>
      <c r="N4" s="99"/>
      <c r="O4" s="99"/>
      <c r="P4" s="93" t="s">
        <v>15</v>
      </c>
      <c r="Q4" s="32"/>
      <c r="AA4" s="26">
        <v>7051</v>
      </c>
      <c r="AB4" s="26" t="s">
        <v>1</v>
      </c>
      <c r="AC4" s="26" t="s">
        <v>16</v>
      </c>
      <c r="AD4" s="26" t="s">
        <v>17</v>
      </c>
      <c r="AE4" s="26" t="s">
        <v>18</v>
      </c>
    </row>
    <row r="5" spans="1:51" s="8" customFormat="1" ht="30" customHeight="1">
      <c r="A5" s="7" t="s">
        <v>19</v>
      </c>
      <c r="B5" s="7" t="s">
        <v>20</v>
      </c>
      <c r="C5" s="94"/>
      <c r="D5" s="94"/>
      <c r="E5" s="96"/>
      <c r="F5" s="96"/>
      <c r="G5" s="96"/>
      <c r="H5" s="94"/>
      <c r="I5" s="94"/>
      <c r="J5" s="97"/>
      <c r="K5" s="97"/>
      <c r="L5" s="33" t="s">
        <v>21</v>
      </c>
      <c r="M5" s="33" t="s">
        <v>22</v>
      </c>
      <c r="N5" s="33" t="s">
        <v>23</v>
      </c>
      <c r="O5" s="34" t="s">
        <v>24</v>
      </c>
      <c r="P5" s="94"/>
      <c r="Q5" s="35"/>
      <c r="R5" s="36"/>
      <c r="S5" s="36"/>
      <c r="T5" s="36"/>
      <c r="U5" s="36"/>
      <c r="V5" s="36"/>
      <c r="W5" s="36"/>
      <c r="X5" s="36"/>
      <c r="Y5" s="36"/>
      <c r="Z5" s="36"/>
      <c r="AA5" s="36" t="s">
        <v>25</v>
      </c>
      <c r="AB5" s="36" t="s">
        <v>1</v>
      </c>
      <c r="AC5" s="36" t="s">
        <v>26</v>
      </c>
      <c r="AD5" s="36" t="s">
        <v>27</v>
      </c>
      <c r="AE5" s="36">
        <v>0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s="10" customFormat="1" ht="15.75">
      <c r="A6" s="9">
        <v>1</v>
      </c>
      <c r="B6" s="9">
        <v>2</v>
      </c>
      <c r="C6" s="37">
        <v>3</v>
      </c>
      <c r="D6" s="84">
        <v>4</v>
      </c>
      <c r="E6" s="38">
        <v>5</v>
      </c>
      <c r="F6" s="37">
        <v>6</v>
      </c>
      <c r="G6" s="38">
        <v>7</v>
      </c>
      <c r="H6" s="38">
        <v>8</v>
      </c>
      <c r="I6" s="38">
        <v>9</v>
      </c>
      <c r="J6" s="37">
        <v>10</v>
      </c>
      <c r="K6" s="37">
        <v>11</v>
      </c>
      <c r="L6" s="38">
        <v>12</v>
      </c>
      <c r="M6" s="38">
        <v>13</v>
      </c>
      <c r="N6" s="38">
        <v>14</v>
      </c>
      <c r="O6" s="38">
        <v>15</v>
      </c>
      <c r="P6" s="39">
        <v>16</v>
      </c>
      <c r="Q6" s="40"/>
      <c r="R6" s="41"/>
      <c r="S6" s="41"/>
      <c r="T6" s="41"/>
      <c r="U6" s="41"/>
      <c r="V6" s="41"/>
      <c r="W6" s="41"/>
      <c r="X6" s="41"/>
      <c r="Y6" s="41"/>
      <c r="Z6" s="41"/>
      <c r="AA6" s="41" t="s">
        <v>25</v>
      </c>
      <c r="AB6" s="41" t="s">
        <v>1</v>
      </c>
      <c r="AC6" s="41" t="s">
        <v>28</v>
      </c>
      <c r="AD6" s="41" t="s">
        <v>29</v>
      </c>
      <c r="AE6" s="41">
        <v>0</v>
      </c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</row>
    <row r="7" spans="1:51" s="10" customFormat="1" ht="15.75">
      <c r="A7" s="11"/>
      <c r="B7" s="11"/>
      <c r="C7" s="42"/>
      <c r="D7" s="42"/>
      <c r="E7" s="42"/>
      <c r="F7" s="42"/>
      <c r="G7" s="42"/>
      <c r="H7" s="42"/>
      <c r="I7" s="42"/>
      <c r="J7" s="42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 t="s">
        <v>30</v>
      </c>
      <c r="AB7" s="41" t="s">
        <v>1</v>
      </c>
      <c r="AC7" s="41" t="s">
        <v>31</v>
      </c>
      <c r="AD7" s="41" t="s">
        <v>32</v>
      </c>
      <c r="AE7" s="41">
        <v>7208</v>
      </c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</row>
    <row r="8" spans="1:31" ht="25.5">
      <c r="A8" s="12" t="s">
        <v>33</v>
      </c>
      <c r="B8" s="13" t="s">
        <v>34</v>
      </c>
      <c r="C8" s="43" t="s">
        <v>171</v>
      </c>
      <c r="D8" s="85" t="s">
        <v>183</v>
      </c>
      <c r="E8" s="44" t="s">
        <v>35</v>
      </c>
      <c r="F8" s="45" t="s">
        <v>36</v>
      </c>
      <c r="G8" s="75">
        <v>41409</v>
      </c>
      <c r="H8" s="75" t="s">
        <v>188</v>
      </c>
      <c r="I8" s="45" t="s">
        <v>37</v>
      </c>
      <c r="J8" s="18">
        <v>378137</v>
      </c>
      <c r="K8" s="18">
        <v>238769</v>
      </c>
      <c r="L8" s="18">
        <v>0</v>
      </c>
      <c r="M8" s="18">
        <v>-17421</v>
      </c>
      <c r="N8" s="18">
        <v>0</v>
      </c>
      <c r="O8" s="18">
        <v>0</v>
      </c>
      <c r="P8" s="19">
        <f>K8+L8+M8+N8+O8</f>
        <v>221348</v>
      </c>
      <c r="Q8" s="20"/>
      <c r="X8" s="26">
        <v>1</v>
      </c>
      <c r="AA8" s="26" t="s">
        <v>38</v>
      </c>
      <c r="AB8" s="26" t="s">
        <v>1</v>
      </c>
      <c r="AC8" s="26" t="s">
        <v>39</v>
      </c>
      <c r="AD8" s="26" t="s">
        <v>40</v>
      </c>
      <c r="AE8" s="26">
        <v>7208</v>
      </c>
    </row>
    <row r="9" spans="1:31" ht="21" customHeight="1">
      <c r="A9" s="14" t="s">
        <v>43</v>
      </c>
      <c r="B9" s="15"/>
      <c r="C9" s="46"/>
      <c r="D9" s="46" t="s">
        <v>44</v>
      </c>
      <c r="E9" s="46" t="s">
        <v>44</v>
      </c>
      <c r="F9" s="46" t="s">
        <v>44</v>
      </c>
      <c r="G9" s="46" t="s">
        <v>44</v>
      </c>
      <c r="H9" s="46" t="s">
        <v>44</v>
      </c>
      <c r="I9" s="46" t="s">
        <v>44</v>
      </c>
      <c r="J9" s="20">
        <f>SUM(J8:J8)</f>
        <v>378137</v>
      </c>
      <c r="K9" s="20">
        <f>K8</f>
        <v>238769</v>
      </c>
      <c r="L9" s="20">
        <f>SUM(L8:L8)</f>
        <v>0</v>
      </c>
      <c r="M9" s="20">
        <f>SUM(M8:M8)</f>
        <v>-17421</v>
      </c>
      <c r="N9" s="20">
        <f>SUM(N8:N8)</f>
        <v>0</v>
      </c>
      <c r="O9" s="20">
        <f>SUM(O8:O8)</f>
        <v>0</v>
      </c>
      <c r="P9" s="20">
        <f>SUM(P8:P8)</f>
        <v>221348</v>
      </c>
      <c r="Q9" s="20"/>
      <c r="X9" s="26">
        <v>1</v>
      </c>
      <c r="Z9" s="26" t="e">
        <f>+Z8+#REF!+#REF!</f>
        <v>#REF!</v>
      </c>
      <c r="AA9" s="26" t="s">
        <v>45</v>
      </c>
      <c r="AB9" s="26" t="s">
        <v>1</v>
      </c>
      <c r="AC9" s="26" t="s">
        <v>46</v>
      </c>
      <c r="AD9" s="26" t="s">
        <v>47</v>
      </c>
      <c r="AE9" s="26">
        <v>7208</v>
      </c>
    </row>
    <row r="10" spans="1:17" ht="21" customHeight="1">
      <c r="A10" s="14"/>
      <c r="B10" s="15"/>
      <c r="C10" s="46"/>
      <c r="D10" s="46"/>
      <c r="E10" s="46"/>
      <c r="F10" s="46"/>
      <c r="G10" s="46"/>
      <c r="H10" s="46"/>
      <c r="I10" s="46"/>
      <c r="J10" s="20"/>
      <c r="K10" s="20"/>
      <c r="L10" s="20"/>
      <c r="M10" s="20"/>
      <c r="N10" s="20"/>
      <c r="O10" s="20"/>
      <c r="P10" s="20"/>
      <c r="Q10" s="20"/>
    </row>
    <row r="11" spans="1:17" ht="46.5" customHeight="1">
      <c r="A11" s="12" t="s">
        <v>193</v>
      </c>
      <c r="B11" s="13" t="s">
        <v>194</v>
      </c>
      <c r="C11" s="76" t="s">
        <v>195</v>
      </c>
      <c r="D11" s="76" t="s">
        <v>181</v>
      </c>
      <c r="E11" s="77" t="s">
        <v>196</v>
      </c>
      <c r="F11" s="49">
        <v>40422</v>
      </c>
      <c r="G11" s="49">
        <v>41152</v>
      </c>
      <c r="H11" s="49" t="s">
        <v>188</v>
      </c>
      <c r="I11" s="45" t="s">
        <v>37</v>
      </c>
      <c r="J11" s="24">
        <v>288</v>
      </c>
      <c r="K11" s="24">
        <v>0</v>
      </c>
      <c r="L11" s="18">
        <v>0</v>
      </c>
      <c r="M11" s="18">
        <v>-48</v>
      </c>
      <c r="N11" s="18">
        <v>288</v>
      </c>
      <c r="O11" s="18">
        <v>0</v>
      </c>
      <c r="P11" s="19">
        <f>K11+L11+M11+N11+O11</f>
        <v>240</v>
      </c>
      <c r="Q11" s="20"/>
    </row>
    <row r="12" spans="1:17" ht="21" customHeight="1">
      <c r="A12" s="14" t="s">
        <v>197</v>
      </c>
      <c r="B12" s="15"/>
      <c r="C12" s="46"/>
      <c r="D12" s="46" t="s">
        <v>44</v>
      </c>
      <c r="E12" s="46" t="s">
        <v>44</v>
      </c>
      <c r="F12" s="46" t="s">
        <v>44</v>
      </c>
      <c r="G12" s="46" t="s">
        <v>44</v>
      </c>
      <c r="H12" s="46" t="s">
        <v>44</v>
      </c>
      <c r="I12" s="46" t="s">
        <v>44</v>
      </c>
      <c r="J12" s="20">
        <f aca="true" t="shared" si="0" ref="J12:P12">SUM(J11:J11)</f>
        <v>288</v>
      </c>
      <c r="K12" s="20">
        <f t="shared" si="0"/>
        <v>0</v>
      </c>
      <c r="L12" s="20">
        <f t="shared" si="0"/>
        <v>0</v>
      </c>
      <c r="M12" s="20">
        <f t="shared" si="0"/>
        <v>-48</v>
      </c>
      <c r="N12" s="20">
        <f t="shared" si="0"/>
        <v>288</v>
      </c>
      <c r="O12" s="20">
        <f t="shared" si="0"/>
        <v>0</v>
      </c>
      <c r="P12" s="20">
        <f t="shared" si="0"/>
        <v>240</v>
      </c>
      <c r="Q12" s="20"/>
    </row>
    <row r="13" spans="1:17" ht="21" customHeight="1">
      <c r="A13" s="14"/>
      <c r="B13" s="15"/>
      <c r="C13" s="46"/>
      <c r="D13" s="46"/>
      <c r="E13" s="46"/>
      <c r="F13" s="46"/>
      <c r="G13" s="46"/>
      <c r="H13" s="46"/>
      <c r="I13" s="46"/>
      <c r="J13" s="20"/>
      <c r="K13" s="20"/>
      <c r="L13" s="20"/>
      <c r="M13" s="20"/>
      <c r="N13" s="20"/>
      <c r="O13" s="20"/>
      <c r="P13" s="20"/>
      <c r="Q13" s="20"/>
    </row>
    <row r="14" spans="1:17" ht="52.5" customHeight="1">
      <c r="A14" s="14" t="s">
        <v>161</v>
      </c>
      <c r="B14" s="21" t="s">
        <v>162</v>
      </c>
      <c r="C14" s="47" t="s">
        <v>212</v>
      </c>
      <c r="D14" s="48" t="s">
        <v>182</v>
      </c>
      <c r="E14" s="48" t="s">
        <v>116</v>
      </c>
      <c r="F14" s="49">
        <v>39430</v>
      </c>
      <c r="G14" s="49">
        <v>41649</v>
      </c>
      <c r="H14" s="75" t="s">
        <v>187</v>
      </c>
      <c r="I14" s="48" t="s">
        <v>42</v>
      </c>
      <c r="J14" s="24">
        <v>6577739</v>
      </c>
      <c r="K14" s="24">
        <v>4029451</v>
      </c>
      <c r="L14" s="24">
        <v>0</v>
      </c>
      <c r="M14" s="24">
        <v>-868331</v>
      </c>
      <c r="N14" s="24">
        <v>0</v>
      </c>
      <c r="O14" s="18">
        <v>0</v>
      </c>
      <c r="P14" s="19">
        <f aca="true" t="shared" si="1" ref="P14:P19">K14+M14+N14</f>
        <v>3161120</v>
      </c>
      <c r="Q14" s="20"/>
    </row>
    <row r="15" spans="1:17" ht="25.5" customHeight="1">
      <c r="A15" s="14"/>
      <c r="B15" s="15"/>
      <c r="C15" s="50" t="s">
        <v>198</v>
      </c>
      <c r="D15" s="86" t="s">
        <v>182</v>
      </c>
      <c r="E15" s="48" t="s">
        <v>116</v>
      </c>
      <c r="F15" s="49">
        <v>39422</v>
      </c>
      <c r="G15" s="49">
        <v>41532</v>
      </c>
      <c r="H15" s="75" t="s">
        <v>187</v>
      </c>
      <c r="I15" s="48" t="s">
        <v>42</v>
      </c>
      <c r="J15" s="24">
        <v>8949350</v>
      </c>
      <c r="K15" s="24">
        <v>5410262</v>
      </c>
      <c r="L15" s="24">
        <v>0</v>
      </c>
      <c r="M15" s="24">
        <v>-1569972</v>
      </c>
      <c r="N15" s="24">
        <v>0</v>
      </c>
      <c r="O15" s="18">
        <v>0</v>
      </c>
      <c r="P15" s="19">
        <f>K15+M15+N15</f>
        <v>3840290</v>
      </c>
      <c r="Q15" s="20"/>
    </row>
    <row r="16" spans="1:17" ht="21" customHeight="1">
      <c r="A16" s="14"/>
      <c r="B16" s="15"/>
      <c r="C16" s="47" t="s">
        <v>163</v>
      </c>
      <c r="D16" s="48" t="s">
        <v>182</v>
      </c>
      <c r="E16" s="48" t="s">
        <v>116</v>
      </c>
      <c r="F16" s="49">
        <v>39428</v>
      </c>
      <c r="G16" s="49">
        <v>41623</v>
      </c>
      <c r="H16" s="75" t="s">
        <v>187</v>
      </c>
      <c r="I16" s="48" t="s">
        <v>42</v>
      </c>
      <c r="J16" s="24">
        <v>1689532</v>
      </c>
      <c r="K16" s="24">
        <v>0</v>
      </c>
      <c r="L16" s="24">
        <v>0</v>
      </c>
      <c r="M16" s="24">
        <v>0</v>
      </c>
      <c r="N16" s="24">
        <v>0</v>
      </c>
      <c r="O16" s="18">
        <v>0</v>
      </c>
      <c r="P16" s="19">
        <f>K16+M16+N16</f>
        <v>0</v>
      </c>
      <c r="Q16" s="20"/>
    </row>
    <row r="17" spans="1:17" ht="21" customHeight="1">
      <c r="A17" s="14"/>
      <c r="B17" s="15"/>
      <c r="C17" s="47" t="s">
        <v>163</v>
      </c>
      <c r="D17" s="48" t="s">
        <v>182</v>
      </c>
      <c r="E17" s="48" t="s">
        <v>116</v>
      </c>
      <c r="F17" s="49">
        <v>39430</v>
      </c>
      <c r="G17" s="49">
        <v>41623</v>
      </c>
      <c r="H17" s="75" t="s">
        <v>187</v>
      </c>
      <c r="I17" s="48" t="s">
        <v>42</v>
      </c>
      <c r="J17" s="24">
        <v>1769471</v>
      </c>
      <c r="K17" s="24">
        <v>1416626</v>
      </c>
      <c r="L17" s="24">
        <v>0</v>
      </c>
      <c r="M17" s="24">
        <v>-20885</v>
      </c>
      <c r="N17" s="24">
        <v>0</v>
      </c>
      <c r="O17" s="18">
        <v>0</v>
      </c>
      <c r="P17" s="19">
        <f t="shared" si="1"/>
        <v>1395741</v>
      </c>
      <c r="Q17" s="20"/>
    </row>
    <row r="18" spans="1:17" ht="21" customHeight="1">
      <c r="A18" s="14"/>
      <c r="B18" s="15"/>
      <c r="C18" s="47" t="s">
        <v>163</v>
      </c>
      <c r="D18" s="48" t="s">
        <v>182</v>
      </c>
      <c r="E18" s="48" t="s">
        <v>116</v>
      </c>
      <c r="F18" s="49">
        <v>39443</v>
      </c>
      <c r="G18" s="49">
        <v>41623</v>
      </c>
      <c r="H18" s="75" t="s">
        <v>187</v>
      </c>
      <c r="I18" s="48" t="s">
        <v>42</v>
      </c>
      <c r="J18" s="24">
        <v>4547395</v>
      </c>
      <c r="K18" s="24">
        <v>1810950</v>
      </c>
      <c r="L18" s="24">
        <v>0</v>
      </c>
      <c r="M18" s="24">
        <v>-524917</v>
      </c>
      <c r="N18" s="24">
        <v>0</v>
      </c>
      <c r="O18" s="18">
        <v>0</v>
      </c>
      <c r="P18" s="19">
        <f t="shared" si="1"/>
        <v>1286033</v>
      </c>
      <c r="Q18" s="20"/>
    </row>
    <row r="19" spans="1:17" ht="21" customHeight="1">
      <c r="A19" s="14"/>
      <c r="B19" s="15"/>
      <c r="C19" s="51" t="s">
        <v>177</v>
      </c>
      <c r="D19" s="87" t="s">
        <v>182</v>
      </c>
      <c r="E19" s="48" t="s">
        <v>116</v>
      </c>
      <c r="F19" s="49">
        <v>39869</v>
      </c>
      <c r="G19" s="49">
        <v>40954</v>
      </c>
      <c r="H19" s="49" t="s">
        <v>186</v>
      </c>
      <c r="I19" s="48" t="s">
        <v>37</v>
      </c>
      <c r="J19" s="24">
        <v>77227</v>
      </c>
      <c r="K19" s="24">
        <v>25438</v>
      </c>
      <c r="L19" s="24">
        <v>0</v>
      </c>
      <c r="M19" s="24">
        <v>-11027</v>
      </c>
      <c r="N19" s="24">
        <v>0</v>
      </c>
      <c r="O19" s="18"/>
      <c r="P19" s="19">
        <f t="shared" si="1"/>
        <v>14411</v>
      </c>
      <c r="Q19" s="20"/>
    </row>
    <row r="20" spans="1:17" ht="21" customHeight="1">
      <c r="A20" s="14" t="s">
        <v>164</v>
      </c>
      <c r="B20" s="15"/>
      <c r="C20" s="51"/>
      <c r="D20" s="46" t="s">
        <v>44</v>
      </c>
      <c r="E20" s="46" t="s">
        <v>44</v>
      </c>
      <c r="F20" s="46" t="s">
        <v>44</v>
      </c>
      <c r="G20" s="46" t="s">
        <v>44</v>
      </c>
      <c r="H20" s="46" t="s">
        <v>44</v>
      </c>
      <c r="I20" s="46" t="s">
        <v>44</v>
      </c>
      <c r="J20" s="52">
        <f>SUM(J14:J19)</f>
        <v>23610714</v>
      </c>
      <c r="K20" s="52">
        <f>SUM(K14:K19)</f>
        <v>12692727</v>
      </c>
      <c r="L20" s="52">
        <f>SUM(L14:L19)</f>
        <v>0</v>
      </c>
      <c r="M20" s="52">
        <f>SUM(M14:M19)</f>
        <v>-2995132</v>
      </c>
      <c r="N20" s="52">
        <f>SUM(N14:N19)</f>
        <v>0</v>
      </c>
      <c r="O20" s="22">
        <f>SUM(O14:O18)</f>
        <v>0</v>
      </c>
      <c r="P20" s="19">
        <f>SUM(P14:P19)</f>
        <v>9697595</v>
      </c>
      <c r="Q20" s="20"/>
    </row>
    <row r="21" spans="1:17" ht="21" customHeight="1">
      <c r="A21" s="14"/>
      <c r="B21" s="15"/>
      <c r="C21" s="51"/>
      <c r="D21" s="51"/>
      <c r="E21" s="48"/>
      <c r="F21" s="49"/>
      <c r="G21" s="49"/>
      <c r="H21" s="49"/>
      <c r="I21" s="48"/>
      <c r="J21" s="24"/>
      <c r="K21" s="24"/>
      <c r="L21" s="24"/>
      <c r="M21" s="24"/>
      <c r="N21" s="24"/>
      <c r="O21" s="18"/>
      <c r="P21" s="19"/>
      <c r="Q21" s="20"/>
    </row>
    <row r="22" spans="12:31" ht="15.75">
      <c r="L22" s="18"/>
      <c r="AA22" s="26" t="s">
        <v>48</v>
      </c>
      <c r="AB22" s="26" t="s">
        <v>1</v>
      </c>
      <c r="AC22" s="26" t="s">
        <v>49</v>
      </c>
      <c r="AD22" s="26" t="s">
        <v>50</v>
      </c>
      <c r="AE22" s="26">
        <v>7208</v>
      </c>
    </row>
    <row r="23" spans="12:31" ht="15.75">
      <c r="L23" s="18"/>
      <c r="AA23" s="26" t="s">
        <v>51</v>
      </c>
      <c r="AB23" s="26" t="s">
        <v>1</v>
      </c>
      <c r="AC23" s="26" t="s">
        <v>52</v>
      </c>
      <c r="AD23" s="26" t="s">
        <v>53</v>
      </c>
      <c r="AE23" s="26">
        <v>7208</v>
      </c>
    </row>
    <row r="24" spans="1:31" s="26" customFormat="1" ht="31.5">
      <c r="A24" s="79" t="s">
        <v>54</v>
      </c>
      <c r="B24" s="80" t="s">
        <v>55</v>
      </c>
      <c r="C24" s="43" t="s">
        <v>56</v>
      </c>
      <c r="D24" s="85" t="s">
        <v>183</v>
      </c>
      <c r="E24" s="45" t="s">
        <v>57</v>
      </c>
      <c r="F24" s="44" t="s">
        <v>58</v>
      </c>
      <c r="G24" s="44" t="s">
        <v>59</v>
      </c>
      <c r="H24" s="45" t="s">
        <v>186</v>
      </c>
      <c r="I24" s="45" t="s">
        <v>37</v>
      </c>
      <c r="J24" s="18">
        <v>2329344</v>
      </c>
      <c r="K24" s="18">
        <v>346292</v>
      </c>
      <c r="L24" s="18">
        <v>0</v>
      </c>
      <c r="M24" s="18">
        <v>-72699</v>
      </c>
      <c r="N24" s="18">
        <v>0</v>
      </c>
      <c r="O24" s="18">
        <v>0</v>
      </c>
      <c r="P24" s="19">
        <f>K24+M24+L24+N24+O24</f>
        <v>273593</v>
      </c>
      <c r="Q24" s="20"/>
      <c r="X24" s="26">
        <v>1</v>
      </c>
      <c r="AA24" s="26" t="s">
        <v>60</v>
      </c>
      <c r="AB24" s="26" t="s">
        <v>1</v>
      </c>
      <c r="AC24" s="26" t="s">
        <v>61</v>
      </c>
      <c r="AD24" s="26" t="s">
        <v>62</v>
      </c>
      <c r="AE24" s="26">
        <v>7208</v>
      </c>
    </row>
    <row r="25" spans="1:31" s="26" customFormat="1" ht="15.75">
      <c r="A25" s="79" t="s">
        <v>41</v>
      </c>
      <c r="B25" s="80" t="s">
        <v>41</v>
      </c>
      <c r="C25" s="43" t="s">
        <v>56</v>
      </c>
      <c r="D25" s="85" t="s">
        <v>183</v>
      </c>
      <c r="E25" s="45" t="s">
        <v>57</v>
      </c>
      <c r="F25" s="44" t="s">
        <v>63</v>
      </c>
      <c r="G25" s="44" t="s">
        <v>64</v>
      </c>
      <c r="H25" s="45" t="s">
        <v>186</v>
      </c>
      <c r="I25" s="45" t="s">
        <v>37</v>
      </c>
      <c r="J25" s="18">
        <v>3083112</v>
      </c>
      <c r="K25" s="18">
        <v>1713199</v>
      </c>
      <c r="L25" s="18">
        <v>0</v>
      </c>
      <c r="M25" s="18">
        <v>-368720</v>
      </c>
      <c r="N25" s="18">
        <v>0</v>
      </c>
      <c r="O25" s="18">
        <v>0</v>
      </c>
      <c r="P25" s="19">
        <f aca="true" t="shared" si="2" ref="P25:P41">K25+M25+L25+N25+O25</f>
        <v>1344479</v>
      </c>
      <c r="Q25" s="20"/>
      <c r="X25" s="26">
        <v>1</v>
      </c>
      <c r="AA25" s="26" t="s">
        <v>65</v>
      </c>
      <c r="AB25" s="26" t="s">
        <v>1</v>
      </c>
      <c r="AC25" s="26" t="s">
        <v>66</v>
      </c>
      <c r="AD25" s="26" t="s">
        <v>67</v>
      </c>
      <c r="AE25" s="26">
        <v>7208</v>
      </c>
    </row>
    <row r="26" spans="1:31" s="26" customFormat="1" ht="15.75">
      <c r="A26" s="79" t="s">
        <v>41</v>
      </c>
      <c r="B26" s="80" t="s">
        <v>41</v>
      </c>
      <c r="C26" s="43" t="s">
        <v>56</v>
      </c>
      <c r="D26" s="85" t="s">
        <v>183</v>
      </c>
      <c r="E26" s="45" t="s">
        <v>57</v>
      </c>
      <c r="F26" s="44" t="s">
        <v>68</v>
      </c>
      <c r="G26" s="44" t="s">
        <v>69</v>
      </c>
      <c r="H26" s="45" t="s">
        <v>186</v>
      </c>
      <c r="I26" s="45" t="s">
        <v>37</v>
      </c>
      <c r="J26" s="18">
        <v>2027897</v>
      </c>
      <c r="K26" s="18">
        <v>1072635</v>
      </c>
      <c r="L26" s="18">
        <v>0</v>
      </c>
      <c r="M26" s="18">
        <v>0</v>
      </c>
      <c r="N26" s="18">
        <v>0</v>
      </c>
      <c r="O26" s="18">
        <v>0</v>
      </c>
      <c r="P26" s="19">
        <f t="shared" si="2"/>
        <v>1072635</v>
      </c>
      <c r="Q26" s="20"/>
      <c r="X26" s="26">
        <v>1</v>
      </c>
      <c r="AA26" s="26" t="s">
        <v>70</v>
      </c>
      <c r="AB26" s="26" t="s">
        <v>1</v>
      </c>
      <c r="AC26" s="26" t="s">
        <v>71</v>
      </c>
      <c r="AD26" s="26" t="s">
        <v>72</v>
      </c>
      <c r="AE26" s="26">
        <v>7208</v>
      </c>
    </row>
    <row r="27" spans="1:31" s="26" customFormat="1" ht="15.75">
      <c r="A27" s="79" t="s">
        <v>41</v>
      </c>
      <c r="B27" s="80" t="s">
        <v>41</v>
      </c>
      <c r="C27" s="43" t="s">
        <v>56</v>
      </c>
      <c r="D27" s="85" t="s">
        <v>183</v>
      </c>
      <c r="E27" s="45" t="s">
        <v>57</v>
      </c>
      <c r="F27" s="44" t="s">
        <v>73</v>
      </c>
      <c r="G27" s="44" t="s">
        <v>74</v>
      </c>
      <c r="H27" s="45" t="s">
        <v>186</v>
      </c>
      <c r="I27" s="45" t="s">
        <v>37</v>
      </c>
      <c r="J27" s="18">
        <v>1232859</v>
      </c>
      <c r="K27" s="18">
        <v>1046233</v>
      </c>
      <c r="L27" s="18">
        <v>0</v>
      </c>
      <c r="M27" s="18">
        <v>-97274</v>
      </c>
      <c r="N27" s="18">
        <v>0</v>
      </c>
      <c r="O27" s="18">
        <v>0</v>
      </c>
      <c r="P27" s="19">
        <f t="shared" si="2"/>
        <v>948959</v>
      </c>
      <c r="Q27" s="20"/>
      <c r="X27" s="26">
        <v>1</v>
      </c>
      <c r="AA27" s="26" t="s">
        <v>75</v>
      </c>
      <c r="AB27" s="26" t="s">
        <v>1</v>
      </c>
      <c r="AC27" s="26" t="s">
        <v>76</v>
      </c>
      <c r="AD27" s="26" t="s">
        <v>77</v>
      </c>
      <c r="AE27" s="26">
        <v>7208</v>
      </c>
    </row>
    <row r="28" spans="1:31" s="26" customFormat="1" ht="15.75">
      <c r="A28" s="79" t="s">
        <v>41</v>
      </c>
      <c r="B28" s="80" t="s">
        <v>41</v>
      </c>
      <c r="C28" s="43" t="s">
        <v>56</v>
      </c>
      <c r="D28" s="85" t="s">
        <v>183</v>
      </c>
      <c r="E28" s="45" t="s">
        <v>57</v>
      </c>
      <c r="F28" s="44" t="s">
        <v>78</v>
      </c>
      <c r="G28" s="44" t="s">
        <v>79</v>
      </c>
      <c r="H28" s="45" t="s">
        <v>186</v>
      </c>
      <c r="I28" s="45" t="s">
        <v>37</v>
      </c>
      <c r="J28" s="18">
        <v>606039</v>
      </c>
      <c r="K28" s="23">
        <v>586447</v>
      </c>
      <c r="L28" s="18">
        <v>0</v>
      </c>
      <c r="M28" s="18">
        <v>-75115</v>
      </c>
      <c r="N28" s="18">
        <v>0</v>
      </c>
      <c r="O28" s="18">
        <v>0</v>
      </c>
      <c r="P28" s="19">
        <f t="shared" si="2"/>
        <v>511332</v>
      </c>
      <c r="Q28" s="20"/>
      <c r="X28" s="26">
        <v>1</v>
      </c>
      <c r="AA28" s="26" t="s">
        <v>80</v>
      </c>
      <c r="AB28" s="26" t="s">
        <v>1</v>
      </c>
      <c r="AC28" s="26" t="s">
        <v>81</v>
      </c>
      <c r="AD28" s="26" t="s">
        <v>82</v>
      </c>
      <c r="AE28" s="26">
        <v>7208</v>
      </c>
    </row>
    <row r="29" spans="1:31" s="26" customFormat="1" ht="15.75">
      <c r="A29" s="79" t="s">
        <v>41</v>
      </c>
      <c r="B29" s="80" t="s">
        <v>41</v>
      </c>
      <c r="C29" s="43" t="s">
        <v>56</v>
      </c>
      <c r="D29" s="85" t="s">
        <v>183</v>
      </c>
      <c r="E29" s="45" t="s">
        <v>83</v>
      </c>
      <c r="F29" s="44" t="s">
        <v>84</v>
      </c>
      <c r="G29" s="44" t="s">
        <v>85</v>
      </c>
      <c r="H29" s="45" t="s">
        <v>186</v>
      </c>
      <c r="I29" s="45" t="s">
        <v>37</v>
      </c>
      <c r="J29" s="18">
        <v>3096790</v>
      </c>
      <c r="K29" s="18">
        <v>147437</v>
      </c>
      <c r="L29" s="18">
        <v>0</v>
      </c>
      <c r="M29" s="18">
        <v>-147437</v>
      </c>
      <c r="N29" s="18">
        <v>0</v>
      </c>
      <c r="O29" s="18">
        <v>0</v>
      </c>
      <c r="P29" s="19">
        <f t="shared" si="2"/>
        <v>0</v>
      </c>
      <c r="Q29" s="20"/>
      <c r="X29" s="26">
        <v>1</v>
      </c>
      <c r="AA29" s="26" t="s">
        <v>86</v>
      </c>
      <c r="AB29" s="26" t="s">
        <v>1</v>
      </c>
      <c r="AC29" s="26" t="s">
        <v>87</v>
      </c>
      <c r="AD29" s="26" t="s">
        <v>88</v>
      </c>
      <c r="AE29" s="26">
        <v>7208</v>
      </c>
    </row>
    <row r="30" spans="1:31" s="26" customFormat="1" ht="15.75">
      <c r="A30" s="79" t="s">
        <v>41</v>
      </c>
      <c r="B30" s="80" t="s">
        <v>41</v>
      </c>
      <c r="C30" s="43" t="s">
        <v>56</v>
      </c>
      <c r="D30" s="85" t="s">
        <v>183</v>
      </c>
      <c r="E30" s="45" t="s">
        <v>83</v>
      </c>
      <c r="F30" s="44" t="s">
        <v>89</v>
      </c>
      <c r="G30" s="44" t="s">
        <v>90</v>
      </c>
      <c r="H30" s="45" t="s">
        <v>186</v>
      </c>
      <c r="I30" s="45" t="s">
        <v>37</v>
      </c>
      <c r="J30" s="18">
        <v>2863895</v>
      </c>
      <c r="K30" s="23">
        <v>197807</v>
      </c>
      <c r="L30" s="18">
        <v>0</v>
      </c>
      <c r="M30" s="18">
        <v>-195339</v>
      </c>
      <c r="N30" s="18">
        <v>0</v>
      </c>
      <c r="O30" s="18">
        <v>0</v>
      </c>
      <c r="P30" s="19">
        <f t="shared" si="2"/>
        <v>2468</v>
      </c>
      <c r="Q30" s="20"/>
      <c r="X30" s="26">
        <v>1</v>
      </c>
      <c r="AA30" s="26" t="s">
        <v>91</v>
      </c>
      <c r="AB30" s="26" t="s">
        <v>1</v>
      </c>
      <c r="AC30" s="26" t="s">
        <v>92</v>
      </c>
      <c r="AD30" s="26" t="s">
        <v>93</v>
      </c>
      <c r="AE30" s="26">
        <v>7208</v>
      </c>
    </row>
    <row r="31" spans="1:31" s="26" customFormat="1" ht="15.75">
      <c r="A31" s="79" t="s">
        <v>41</v>
      </c>
      <c r="B31" s="80" t="s">
        <v>41</v>
      </c>
      <c r="C31" s="43" t="s">
        <v>56</v>
      </c>
      <c r="D31" s="85" t="s">
        <v>183</v>
      </c>
      <c r="E31" s="45" t="s">
        <v>83</v>
      </c>
      <c r="F31" s="44" t="s">
        <v>94</v>
      </c>
      <c r="G31" s="44" t="s">
        <v>95</v>
      </c>
      <c r="H31" s="45" t="s">
        <v>186</v>
      </c>
      <c r="I31" s="45" t="s">
        <v>37</v>
      </c>
      <c r="J31" s="18">
        <v>1949090</v>
      </c>
      <c r="K31" s="23">
        <v>817504</v>
      </c>
      <c r="L31" s="18">
        <v>0</v>
      </c>
      <c r="M31" s="18">
        <v>-221649</v>
      </c>
      <c r="N31" s="18">
        <v>0</v>
      </c>
      <c r="O31" s="18">
        <v>0</v>
      </c>
      <c r="P31" s="19">
        <f t="shared" si="2"/>
        <v>595855</v>
      </c>
      <c r="Q31" s="20"/>
      <c r="X31" s="26">
        <v>1</v>
      </c>
      <c r="AA31" s="26" t="s">
        <v>96</v>
      </c>
      <c r="AB31" s="26" t="s">
        <v>1</v>
      </c>
      <c r="AC31" s="26" t="s">
        <v>97</v>
      </c>
      <c r="AD31" s="26" t="s">
        <v>98</v>
      </c>
      <c r="AE31" s="26">
        <v>7208</v>
      </c>
    </row>
    <row r="32" spans="1:31" s="26" customFormat="1" ht="15.75">
      <c r="A32" s="79" t="s">
        <v>41</v>
      </c>
      <c r="B32" s="80" t="s">
        <v>41</v>
      </c>
      <c r="C32" s="43" t="s">
        <v>56</v>
      </c>
      <c r="D32" s="85" t="s">
        <v>183</v>
      </c>
      <c r="E32" s="45" t="s">
        <v>83</v>
      </c>
      <c r="F32" s="44" t="s">
        <v>73</v>
      </c>
      <c r="G32" s="44" t="s">
        <v>99</v>
      </c>
      <c r="H32" s="45" t="s">
        <v>186</v>
      </c>
      <c r="I32" s="45" t="s">
        <v>37</v>
      </c>
      <c r="J32" s="18">
        <v>1113260</v>
      </c>
      <c r="K32" s="23">
        <v>406800</v>
      </c>
      <c r="L32" s="18">
        <v>0</v>
      </c>
      <c r="M32" s="18">
        <v>-180417</v>
      </c>
      <c r="N32" s="18">
        <v>0</v>
      </c>
      <c r="O32" s="18">
        <v>0</v>
      </c>
      <c r="P32" s="19">
        <f t="shared" si="2"/>
        <v>226383</v>
      </c>
      <c r="Q32" s="20"/>
      <c r="X32" s="26">
        <v>1</v>
      </c>
      <c r="AA32" s="26" t="s">
        <v>100</v>
      </c>
      <c r="AB32" s="26" t="s">
        <v>1</v>
      </c>
      <c r="AC32" s="26" t="s">
        <v>101</v>
      </c>
      <c r="AD32" s="26" t="s">
        <v>102</v>
      </c>
      <c r="AE32" s="26">
        <v>7208</v>
      </c>
    </row>
    <row r="33" spans="1:31" s="26" customFormat="1" ht="15.75">
      <c r="A33" s="79" t="s">
        <v>41</v>
      </c>
      <c r="B33" s="80" t="s">
        <v>41</v>
      </c>
      <c r="C33" s="43" t="s">
        <v>56</v>
      </c>
      <c r="D33" s="85" t="s">
        <v>183</v>
      </c>
      <c r="E33" s="45" t="s">
        <v>83</v>
      </c>
      <c r="F33" s="44" t="s">
        <v>103</v>
      </c>
      <c r="G33" s="44" t="s">
        <v>104</v>
      </c>
      <c r="H33" s="45" t="s">
        <v>186</v>
      </c>
      <c r="I33" s="45" t="s">
        <v>37</v>
      </c>
      <c r="J33" s="18">
        <v>501860</v>
      </c>
      <c r="K33" s="23">
        <v>374392</v>
      </c>
      <c r="L33" s="18">
        <v>0</v>
      </c>
      <c r="M33" s="18">
        <v>-17185</v>
      </c>
      <c r="N33" s="18">
        <v>0</v>
      </c>
      <c r="O33" s="18">
        <v>0</v>
      </c>
      <c r="P33" s="19">
        <f t="shared" si="2"/>
        <v>357207</v>
      </c>
      <c r="Q33" s="20"/>
      <c r="X33" s="26">
        <v>1</v>
      </c>
      <c r="AA33" s="26" t="s">
        <v>105</v>
      </c>
      <c r="AB33" s="26" t="s">
        <v>1</v>
      </c>
      <c r="AC33" s="26" t="s">
        <v>106</v>
      </c>
      <c r="AD33" s="26" t="s">
        <v>107</v>
      </c>
      <c r="AE33" s="26">
        <v>7208</v>
      </c>
    </row>
    <row r="34" spans="1:31" s="26" customFormat="1" ht="15.75">
      <c r="A34" s="79" t="s">
        <v>41</v>
      </c>
      <c r="B34" s="80" t="s">
        <v>41</v>
      </c>
      <c r="C34" s="43" t="s">
        <v>56</v>
      </c>
      <c r="D34" s="85" t="s">
        <v>183</v>
      </c>
      <c r="E34" s="45" t="s">
        <v>83</v>
      </c>
      <c r="F34" s="53">
        <v>38357</v>
      </c>
      <c r="G34" s="44" t="s">
        <v>108</v>
      </c>
      <c r="H34" s="45" t="s">
        <v>186</v>
      </c>
      <c r="I34" s="45" t="s">
        <v>37</v>
      </c>
      <c r="J34" s="18">
        <v>177905</v>
      </c>
      <c r="K34" s="23">
        <v>161599</v>
      </c>
      <c r="L34" s="18">
        <v>0</v>
      </c>
      <c r="M34" s="18">
        <v>-13788</v>
      </c>
      <c r="N34" s="18">
        <v>0</v>
      </c>
      <c r="O34" s="18">
        <v>0</v>
      </c>
      <c r="P34" s="19">
        <f t="shared" si="2"/>
        <v>147811</v>
      </c>
      <c r="Q34" s="20"/>
      <c r="X34" s="26">
        <v>1</v>
      </c>
      <c r="AA34" s="26" t="s">
        <v>109</v>
      </c>
      <c r="AB34" s="26" t="s">
        <v>1</v>
      </c>
      <c r="AC34" s="26" t="s">
        <v>110</v>
      </c>
      <c r="AD34" s="26" t="s">
        <v>111</v>
      </c>
      <c r="AE34" s="26">
        <v>7208</v>
      </c>
    </row>
    <row r="35" spans="1:31" s="26" customFormat="1" ht="15.75">
      <c r="A35" s="79" t="s">
        <v>41</v>
      </c>
      <c r="B35" s="80" t="s">
        <v>41</v>
      </c>
      <c r="C35" s="43" t="s">
        <v>56</v>
      </c>
      <c r="D35" s="85" t="s">
        <v>183</v>
      </c>
      <c r="E35" s="45" t="s">
        <v>83</v>
      </c>
      <c r="F35" s="44" t="s">
        <v>112</v>
      </c>
      <c r="G35" s="44" t="s">
        <v>64</v>
      </c>
      <c r="H35" s="45" t="s">
        <v>186</v>
      </c>
      <c r="I35" s="45" t="s">
        <v>37</v>
      </c>
      <c r="J35" s="18">
        <v>42210</v>
      </c>
      <c r="K35" s="18">
        <v>40664</v>
      </c>
      <c r="L35" s="18">
        <v>0</v>
      </c>
      <c r="M35" s="18">
        <v>-2321</v>
      </c>
      <c r="N35" s="18">
        <v>0</v>
      </c>
      <c r="O35" s="18">
        <v>0</v>
      </c>
      <c r="P35" s="19">
        <f t="shared" si="2"/>
        <v>38343</v>
      </c>
      <c r="Q35" s="20"/>
      <c r="X35" s="26">
        <v>1</v>
      </c>
      <c r="AA35" s="26" t="s">
        <v>113</v>
      </c>
      <c r="AB35" s="26" t="s">
        <v>1</v>
      </c>
      <c r="AC35" s="26" t="s">
        <v>114</v>
      </c>
      <c r="AD35" s="26" t="s">
        <v>115</v>
      </c>
      <c r="AE35" s="26">
        <v>7208</v>
      </c>
    </row>
    <row r="36" spans="1:17" s="26" customFormat="1" ht="15.75">
      <c r="A36" s="79"/>
      <c r="B36" s="80"/>
      <c r="C36" s="43" t="s">
        <v>56</v>
      </c>
      <c r="D36" s="85" t="s">
        <v>183</v>
      </c>
      <c r="E36" s="45" t="s">
        <v>83</v>
      </c>
      <c r="F36" s="44" t="s">
        <v>118</v>
      </c>
      <c r="G36" s="44" t="s">
        <v>69</v>
      </c>
      <c r="H36" s="45" t="s">
        <v>186</v>
      </c>
      <c r="I36" s="45" t="s">
        <v>37</v>
      </c>
      <c r="J36" s="18">
        <v>33390</v>
      </c>
      <c r="K36" s="23">
        <v>2388</v>
      </c>
      <c r="L36" s="18">
        <v>0</v>
      </c>
      <c r="M36" s="18">
        <v>-814</v>
      </c>
      <c r="N36" s="18">
        <v>0</v>
      </c>
      <c r="O36" s="18">
        <v>0</v>
      </c>
      <c r="P36" s="19">
        <f t="shared" si="2"/>
        <v>1574</v>
      </c>
      <c r="Q36" s="20"/>
    </row>
    <row r="37" spans="1:17" s="26" customFormat="1" ht="15.75">
      <c r="A37" s="79"/>
      <c r="B37" s="80"/>
      <c r="C37" s="43" t="s">
        <v>56</v>
      </c>
      <c r="D37" s="85" t="s">
        <v>183</v>
      </c>
      <c r="E37" s="45" t="s">
        <v>199</v>
      </c>
      <c r="F37" s="78">
        <v>40452</v>
      </c>
      <c r="G37" s="44" t="s">
        <v>200</v>
      </c>
      <c r="H37" s="45" t="s">
        <v>186</v>
      </c>
      <c r="I37" s="45" t="s">
        <v>37</v>
      </c>
      <c r="J37" s="18">
        <v>59314</v>
      </c>
      <c r="K37" s="23">
        <v>0</v>
      </c>
      <c r="L37" s="18">
        <v>59314</v>
      </c>
      <c r="M37" s="18">
        <v>0</v>
      </c>
      <c r="N37" s="18">
        <v>0</v>
      </c>
      <c r="O37" s="18">
        <v>0</v>
      </c>
      <c r="P37" s="19">
        <f t="shared" si="2"/>
        <v>59314</v>
      </c>
      <c r="Q37" s="20"/>
    </row>
    <row r="38" spans="1:17" s="26" customFormat="1" ht="24.75" customHeight="1">
      <c r="A38" s="79"/>
      <c r="B38" s="80"/>
      <c r="C38" s="43" t="s">
        <v>201</v>
      </c>
      <c r="D38" s="85" t="s">
        <v>215</v>
      </c>
      <c r="E38" s="45" t="s">
        <v>202</v>
      </c>
      <c r="F38" s="78">
        <v>40224</v>
      </c>
      <c r="G38" s="78">
        <v>41320</v>
      </c>
      <c r="H38" s="45" t="s">
        <v>186</v>
      </c>
      <c r="I38" s="45" t="s">
        <v>42</v>
      </c>
      <c r="J38" s="18">
        <v>3514020</v>
      </c>
      <c r="K38" s="23">
        <v>0</v>
      </c>
      <c r="L38" s="23">
        <v>0</v>
      </c>
      <c r="M38" s="23">
        <v>0</v>
      </c>
      <c r="N38" s="18">
        <v>3014075</v>
      </c>
      <c r="O38" s="18">
        <v>0</v>
      </c>
      <c r="P38" s="19">
        <f t="shared" si="2"/>
        <v>3014075</v>
      </c>
      <c r="Q38" s="20"/>
    </row>
    <row r="39" spans="1:17" s="26" customFormat="1" ht="22.5" customHeight="1">
      <c r="A39" s="79"/>
      <c r="B39" s="80"/>
      <c r="C39" s="43" t="s">
        <v>203</v>
      </c>
      <c r="D39" s="85" t="s">
        <v>184</v>
      </c>
      <c r="E39" s="45" t="s">
        <v>204</v>
      </c>
      <c r="F39" s="78">
        <v>40477</v>
      </c>
      <c r="G39" s="78">
        <v>40817</v>
      </c>
      <c r="H39" s="75" t="s">
        <v>188</v>
      </c>
      <c r="I39" s="45" t="s">
        <v>37</v>
      </c>
      <c r="J39" s="18">
        <v>4217</v>
      </c>
      <c r="K39" s="23">
        <v>0</v>
      </c>
      <c r="L39" s="18">
        <v>4217</v>
      </c>
      <c r="M39" s="23">
        <v>0</v>
      </c>
      <c r="N39" s="23">
        <v>0</v>
      </c>
      <c r="O39" s="23">
        <v>0</v>
      </c>
      <c r="P39" s="19">
        <f t="shared" si="2"/>
        <v>4217</v>
      </c>
      <c r="Q39" s="20"/>
    </row>
    <row r="40" spans="1:17" s="26" customFormat="1" ht="22.5" customHeight="1">
      <c r="A40" s="79"/>
      <c r="B40" s="80"/>
      <c r="C40" s="43" t="s">
        <v>203</v>
      </c>
      <c r="D40" s="85" t="s">
        <v>184</v>
      </c>
      <c r="E40" s="45" t="s">
        <v>205</v>
      </c>
      <c r="F40" s="78">
        <v>40478</v>
      </c>
      <c r="G40" s="78">
        <v>40817</v>
      </c>
      <c r="H40" s="75" t="s">
        <v>188</v>
      </c>
      <c r="I40" s="45" t="s">
        <v>37</v>
      </c>
      <c r="J40" s="18">
        <v>4217</v>
      </c>
      <c r="K40" s="23">
        <v>0</v>
      </c>
      <c r="L40" s="18">
        <v>4217</v>
      </c>
      <c r="M40" s="23">
        <v>0</v>
      </c>
      <c r="N40" s="23">
        <v>0</v>
      </c>
      <c r="O40" s="23">
        <v>0</v>
      </c>
      <c r="P40" s="19">
        <f t="shared" si="2"/>
        <v>4217</v>
      </c>
      <c r="Q40" s="20"/>
    </row>
    <row r="41" spans="1:17" s="26" customFormat="1" ht="15.75">
      <c r="A41" s="79"/>
      <c r="B41" s="80"/>
      <c r="C41" s="43" t="s">
        <v>206</v>
      </c>
      <c r="D41" s="85" t="s">
        <v>215</v>
      </c>
      <c r="E41" s="45" t="s">
        <v>207</v>
      </c>
      <c r="F41" s="78">
        <v>39856</v>
      </c>
      <c r="G41" s="78">
        <v>40574</v>
      </c>
      <c r="H41" s="75" t="s">
        <v>188</v>
      </c>
      <c r="I41" s="45" t="s">
        <v>37</v>
      </c>
      <c r="J41" s="18">
        <v>1</v>
      </c>
      <c r="K41" s="23">
        <v>0</v>
      </c>
      <c r="L41" s="18">
        <v>1</v>
      </c>
      <c r="M41" s="18">
        <v>0</v>
      </c>
      <c r="N41" s="18">
        <v>0</v>
      </c>
      <c r="O41" s="18">
        <v>0</v>
      </c>
      <c r="P41" s="19">
        <f t="shared" si="2"/>
        <v>1</v>
      </c>
      <c r="Q41" s="20"/>
    </row>
    <row r="42" spans="1:31" s="26" customFormat="1" ht="21" customHeight="1">
      <c r="A42" s="81" t="s">
        <v>119</v>
      </c>
      <c r="B42" s="82"/>
      <c r="C42" s="46"/>
      <c r="D42" s="46" t="s">
        <v>44</v>
      </c>
      <c r="E42" s="46" t="s">
        <v>44</v>
      </c>
      <c r="F42" s="46" t="s">
        <v>44</v>
      </c>
      <c r="G42" s="46" t="s">
        <v>44</v>
      </c>
      <c r="H42" s="46" t="s">
        <v>44</v>
      </c>
      <c r="I42" s="46" t="s">
        <v>44</v>
      </c>
      <c r="J42" s="20">
        <f>SUM(J24:J41)</f>
        <v>22639420</v>
      </c>
      <c r="K42" s="20">
        <f aca="true" t="shared" si="3" ref="K42:P42">SUM(K24:K41)</f>
        <v>6913397</v>
      </c>
      <c r="L42" s="20">
        <f t="shared" si="3"/>
        <v>67749</v>
      </c>
      <c r="M42" s="20">
        <f t="shared" si="3"/>
        <v>-1392758</v>
      </c>
      <c r="N42" s="20">
        <f t="shared" si="3"/>
        <v>3014075</v>
      </c>
      <c r="O42" s="20">
        <f t="shared" si="3"/>
        <v>0</v>
      </c>
      <c r="P42" s="20">
        <f t="shared" si="3"/>
        <v>8602463</v>
      </c>
      <c r="Q42" s="20"/>
      <c r="X42" s="26">
        <v>1</v>
      </c>
      <c r="Z42" s="26" t="e">
        <f>+Z24+Z25+Z26+Z27+Z28+#REF!+#REF!+Z29+Z30+Z31+Z32+Z33+Z34+#REF!+#REF!+Z35+#REF!+#REF!+#REF!+#REF!+#REF!+#REF!+#REF!+#REF!</f>
        <v>#REF!</v>
      </c>
      <c r="AA42" s="26" t="s">
        <v>120</v>
      </c>
      <c r="AB42" s="26" t="s">
        <v>1</v>
      </c>
      <c r="AC42" s="26" t="s">
        <v>121</v>
      </c>
      <c r="AD42" s="26" t="s">
        <v>122</v>
      </c>
      <c r="AE42" s="26">
        <v>7316</v>
      </c>
    </row>
    <row r="43" spans="27:31" ht="15.75">
      <c r="AA43" s="26" t="s">
        <v>123</v>
      </c>
      <c r="AB43" s="26" t="s">
        <v>1</v>
      </c>
      <c r="AC43" s="26" t="s">
        <v>124</v>
      </c>
      <c r="AD43" s="26" t="s">
        <v>125</v>
      </c>
      <c r="AE43" s="26">
        <v>7316</v>
      </c>
    </row>
    <row r="44" spans="1:31" s="26" customFormat="1" ht="15.75">
      <c r="A44" s="79" t="s">
        <v>126</v>
      </c>
      <c r="B44" s="80" t="s">
        <v>127</v>
      </c>
      <c r="C44" s="43" t="s">
        <v>165</v>
      </c>
      <c r="D44" s="85" t="s">
        <v>182</v>
      </c>
      <c r="E44" s="45" t="s">
        <v>116</v>
      </c>
      <c r="F44" s="53">
        <v>39189</v>
      </c>
      <c r="G44" s="53">
        <v>40283</v>
      </c>
      <c r="H44" s="75" t="s">
        <v>187</v>
      </c>
      <c r="I44" s="45" t="s">
        <v>42</v>
      </c>
      <c r="J44" s="18">
        <v>6411</v>
      </c>
      <c r="K44" s="18">
        <v>414</v>
      </c>
      <c r="L44" s="18">
        <v>0</v>
      </c>
      <c r="M44" s="18">
        <v>-414</v>
      </c>
      <c r="N44" s="18">
        <v>0</v>
      </c>
      <c r="O44" s="18">
        <v>0</v>
      </c>
      <c r="P44" s="19">
        <f aca="true" t="shared" si="4" ref="P44:P49">K44+M44+N44</f>
        <v>0</v>
      </c>
      <c r="Q44" s="20"/>
      <c r="X44" s="26">
        <v>1</v>
      </c>
      <c r="AA44" s="26" t="s">
        <v>128</v>
      </c>
      <c r="AB44" s="26" t="s">
        <v>1</v>
      </c>
      <c r="AC44" s="26" t="s">
        <v>129</v>
      </c>
      <c r="AD44" s="26" t="s">
        <v>130</v>
      </c>
      <c r="AE44" s="26">
        <v>7316</v>
      </c>
    </row>
    <row r="45" spans="1:17" s="26" customFormat="1" ht="15.75">
      <c r="A45" s="79"/>
      <c r="B45" s="80"/>
      <c r="C45" s="43" t="s">
        <v>165</v>
      </c>
      <c r="D45" s="85" t="s">
        <v>182</v>
      </c>
      <c r="E45" s="45" t="s">
        <v>116</v>
      </c>
      <c r="F45" s="53">
        <v>39609</v>
      </c>
      <c r="G45" s="53">
        <v>41075</v>
      </c>
      <c r="H45" s="75" t="s">
        <v>187</v>
      </c>
      <c r="I45" s="45" t="s">
        <v>42</v>
      </c>
      <c r="J45" s="18">
        <v>15458</v>
      </c>
      <c r="K45" s="18">
        <v>7523</v>
      </c>
      <c r="L45" s="18">
        <v>0</v>
      </c>
      <c r="M45" s="18">
        <v>-2852</v>
      </c>
      <c r="N45" s="18">
        <v>0</v>
      </c>
      <c r="O45" s="18">
        <v>0</v>
      </c>
      <c r="P45" s="19">
        <f t="shared" si="4"/>
        <v>4671</v>
      </c>
      <c r="Q45" s="20"/>
    </row>
    <row r="46" spans="1:17" s="26" customFormat="1" ht="15.75">
      <c r="A46" s="79"/>
      <c r="B46" s="80"/>
      <c r="C46" s="43" t="s">
        <v>165</v>
      </c>
      <c r="D46" s="85" t="s">
        <v>182</v>
      </c>
      <c r="E46" s="45" t="s">
        <v>116</v>
      </c>
      <c r="F46" s="53">
        <v>39609</v>
      </c>
      <c r="G46" s="53">
        <v>41167</v>
      </c>
      <c r="H46" s="75" t="s">
        <v>187</v>
      </c>
      <c r="I46" s="45" t="s">
        <v>42</v>
      </c>
      <c r="J46" s="18">
        <v>19192</v>
      </c>
      <c r="K46" s="18">
        <v>8113</v>
      </c>
      <c r="L46" s="18">
        <v>0</v>
      </c>
      <c r="M46" s="18">
        <v>-4506</v>
      </c>
      <c r="N46" s="18">
        <v>0</v>
      </c>
      <c r="O46" s="18">
        <v>0</v>
      </c>
      <c r="P46" s="19">
        <f t="shared" si="4"/>
        <v>3607</v>
      </c>
      <c r="Q46" s="20"/>
    </row>
    <row r="47" spans="1:17" s="26" customFormat="1" ht="15.75">
      <c r="A47" s="79"/>
      <c r="B47" s="80"/>
      <c r="C47" s="43" t="s">
        <v>165</v>
      </c>
      <c r="D47" s="85" t="s">
        <v>182</v>
      </c>
      <c r="E47" s="45" t="s">
        <v>116</v>
      </c>
      <c r="F47" s="53">
        <v>39609</v>
      </c>
      <c r="G47" s="53">
        <v>41075</v>
      </c>
      <c r="H47" s="75" t="s">
        <v>187</v>
      </c>
      <c r="I47" s="45" t="s">
        <v>42</v>
      </c>
      <c r="J47" s="18">
        <v>61832</v>
      </c>
      <c r="K47" s="18">
        <v>30094</v>
      </c>
      <c r="L47" s="18">
        <v>0</v>
      </c>
      <c r="M47" s="18">
        <v>-11410</v>
      </c>
      <c r="N47" s="18">
        <v>0</v>
      </c>
      <c r="O47" s="18">
        <v>0</v>
      </c>
      <c r="P47" s="19">
        <f t="shared" si="4"/>
        <v>18684</v>
      </c>
      <c r="Q47" s="20"/>
    </row>
    <row r="48" spans="1:17" s="26" customFormat="1" ht="15.75">
      <c r="A48" s="79"/>
      <c r="B48" s="80"/>
      <c r="C48" s="43" t="s">
        <v>165</v>
      </c>
      <c r="D48" s="85" t="s">
        <v>182</v>
      </c>
      <c r="E48" s="45" t="s">
        <v>116</v>
      </c>
      <c r="F48" s="53">
        <v>39609</v>
      </c>
      <c r="G48" s="53">
        <v>41075</v>
      </c>
      <c r="H48" s="75" t="s">
        <v>187</v>
      </c>
      <c r="I48" s="45" t="s">
        <v>42</v>
      </c>
      <c r="J48" s="18">
        <v>30916</v>
      </c>
      <c r="K48" s="18">
        <v>17754</v>
      </c>
      <c r="L48" s="18">
        <v>0</v>
      </c>
      <c r="M48" s="18">
        <v>-5512</v>
      </c>
      <c r="N48" s="18">
        <v>0</v>
      </c>
      <c r="O48" s="18">
        <v>0</v>
      </c>
      <c r="P48" s="19">
        <f t="shared" si="4"/>
        <v>12242</v>
      </c>
      <c r="Q48" s="20"/>
    </row>
    <row r="49" spans="1:17" s="26" customFormat="1" ht="15.75">
      <c r="A49" s="79"/>
      <c r="B49" s="80"/>
      <c r="C49" s="51" t="s">
        <v>117</v>
      </c>
      <c r="D49" s="85" t="s">
        <v>182</v>
      </c>
      <c r="E49" s="45" t="s">
        <v>116</v>
      </c>
      <c r="F49" s="53">
        <v>39304</v>
      </c>
      <c r="G49" s="53">
        <v>40384</v>
      </c>
      <c r="H49" s="75" t="s">
        <v>187</v>
      </c>
      <c r="I49" s="45" t="s">
        <v>42</v>
      </c>
      <c r="J49" s="18">
        <v>16500</v>
      </c>
      <c r="K49" s="18">
        <v>2002</v>
      </c>
      <c r="L49" s="18">
        <v>0</v>
      </c>
      <c r="M49" s="18">
        <v>-2002</v>
      </c>
      <c r="N49" s="18">
        <v>0</v>
      </c>
      <c r="O49" s="18">
        <v>0</v>
      </c>
      <c r="P49" s="19">
        <f t="shared" si="4"/>
        <v>0</v>
      </c>
      <c r="Q49" s="20"/>
    </row>
    <row r="50" spans="1:31" ht="21" customHeight="1">
      <c r="A50" s="14" t="s">
        <v>131</v>
      </c>
      <c r="B50" s="15"/>
      <c r="C50" s="46"/>
      <c r="D50" s="46" t="s">
        <v>44</v>
      </c>
      <c r="E50" s="46" t="s">
        <v>44</v>
      </c>
      <c r="F50" s="46" t="s">
        <v>44</v>
      </c>
      <c r="G50" s="46" t="s">
        <v>44</v>
      </c>
      <c r="H50" s="46" t="s">
        <v>44</v>
      </c>
      <c r="I50" s="46" t="s">
        <v>44</v>
      </c>
      <c r="J50" s="20">
        <f>SUM(J44:J49)</f>
        <v>150309</v>
      </c>
      <c r="K50" s="20">
        <f>SUM(K44:K49)</f>
        <v>65900</v>
      </c>
      <c r="L50" s="20">
        <f>SUM(L44)</f>
        <v>0</v>
      </c>
      <c r="M50" s="20">
        <f>SUM(M44:M49)</f>
        <v>-26696</v>
      </c>
      <c r="N50" s="20">
        <f>SUM(N44:N49)</f>
        <v>0</v>
      </c>
      <c r="O50" s="20">
        <f>SUM(O44:O49)</f>
        <v>0</v>
      </c>
      <c r="P50" s="20">
        <f>SUM(P44:P49)</f>
        <v>39204</v>
      </c>
      <c r="Q50" s="20"/>
      <c r="X50" s="26">
        <v>1</v>
      </c>
      <c r="Z50" s="26">
        <f>+Z44</f>
        <v>0</v>
      </c>
      <c r="AA50" s="26" t="s">
        <v>132</v>
      </c>
      <c r="AB50" s="26" t="s">
        <v>1</v>
      </c>
      <c r="AC50" s="26" t="s">
        <v>133</v>
      </c>
      <c r="AD50" s="26" t="s">
        <v>134</v>
      </c>
      <c r="AE50" s="26">
        <v>7316</v>
      </c>
    </row>
    <row r="51" spans="27:31" ht="15.75">
      <c r="AA51" s="26" t="s">
        <v>135</v>
      </c>
      <c r="AB51" s="26" t="s">
        <v>1</v>
      </c>
      <c r="AC51" s="26" t="s">
        <v>136</v>
      </c>
      <c r="AD51" s="26" t="s">
        <v>137</v>
      </c>
      <c r="AE51" s="26">
        <v>7316</v>
      </c>
    </row>
    <row r="52" spans="27:31" ht="15.75">
      <c r="AA52" s="26" t="s">
        <v>138</v>
      </c>
      <c r="AB52" s="26" t="s">
        <v>1</v>
      </c>
      <c r="AC52" s="26" t="s">
        <v>139</v>
      </c>
      <c r="AD52" s="26" t="s">
        <v>140</v>
      </c>
      <c r="AE52" s="26">
        <v>7316</v>
      </c>
    </row>
    <row r="53" spans="1:31" ht="38.25">
      <c r="A53" s="12" t="s">
        <v>141</v>
      </c>
      <c r="B53" s="13" t="s">
        <v>142</v>
      </c>
      <c r="C53" s="51" t="s">
        <v>143</v>
      </c>
      <c r="D53" s="87" t="s">
        <v>183</v>
      </c>
      <c r="E53" s="45" t="s">
        <v>144</v>
      </c>
      <c r="F53" s="44" t="s">
        <v>145</v>
      </c>
      <c r="G53" s="44" t="s">
        <v>146</v>
      </c>
      <c r="H53" s="45" t="s">
        <v>186</v>
      </c>
      <c r="I53" s="45" t="s">
        <v>42</v>
      </c>
      <c r="J53" s="18">
        <v>10303111</v>
      </c>
      <c r="K53" s="23">
        <v>212463</v>
      </c>
      <c r="L53" s="18">
        <v>0</v>
      </c>
      <c r="M53" s="18">
        <v>-209996</v>
      </c>
      <c r="N53" s="18">
        <v>0</v>
      </c>
      <c r="O53" s="18">
        <v>0</v>
      </c>
      <c r="P53" s="19">
        <f>K53+M53+N53+L53+O53</f>
        <v>2467</v>
      </c>
      <c r="Q53" s="20"/>
      <c r="X53" s="26">
        <v>1</v>
      </c>
      <c r="AA53" s="26" t="s">
        <v>25</v>
      </c>
      <c r="AB53" s="26" t="s">
        <v>1</v>
      </c>
      <c r="AC53" s="26" t="s">
        <v>147</v>
      </c>
      <c r="AD53" s="26" t="s">
        <v>148</v>
      </c>
      <c r="AE53" s="26">
        <v>0</v>
      </c>
    </row>
    <row r="54" spans="1:17" ht="54" customHeight="1">
      <c r="A54" s="12"/>
      <c r="B54" s="13"/>
      <c r="C54" s="51" t="s">
        <v>208</v>
      </c>
      <c r="D54" s="87" t="s">
        <v>181</v>
      </c>
      <c r="E54" s="45" t="s">
        <v>209</v>
      </c>
      <c r="F54" s="78">
        <v>40416</v>
      </c>
      <c r="G54" s="78">
        <v>40802</v>
      </c>
      <c r="H54" s="75" t="s">
        <v>188</v>
      </c>
      <c r="I54" s="45" t="s">
        <v>37</v>
      </c>
      <c r="J54" s="18">
        <v>3629</v>
      </c>
      <c r="K54" s="23">
        <v>0</v>
      </c>
      <c r="L54" s="23">
        <v>0</v>
      </c>
      <c r="M54" s="23">
        <v>-1180</v>
      </c>
      <c r="N54" s="23">
        <v>3629</v>
      </c>
      <c r="O54" s="23">
        <v>0</v>
      </c>
      <c r="P54" s="19">
        <f>K54+M54+N54</f>
        <v>2449</v>
      </c>
      <c r="Q54" s="20"/>
    </row>
    <row r="55" spans="1:31" ht="21" customHeight="1">
      <c r="A55" s="14" t="s">
        <v>149</v>
      </c>
      <c r="B55" s="15"/>
      <c r="C55" s="46"/>
      <c r="D55" s="46" t="s">
        <v>44</v>
      </c>
      <c r="E55" s="46" t="s">
        <v>44</v>
      </c>
      <c r="F55" s="46" t="s">
        <v>44</v>
      </c>
      <c r="G55" s="46" t="s">
        <v>44</v>
      </c>
      <c r="H55" s="46" t="s">
        <v>44</v>
      </c>
      <c r="I55" s="46" t="s">
        <v>44</v>
      </c>
      <c r="J55" s="20">
        <f aca="true" t="shared" si="5" ref="J55:P55">SUM(J53:J54)</f>
        <v>10306740</v>
      </c>
      <c r="K55" s="20">
        <f t="shared" si="5"/>
        <v>212463</v>
      </c>
      <c r="L55" s="20">
        <f t="shared" si="5"/>
        <v>0</v>
      </c>
      <c r="M55" s="20">
        <f t="shared" si="5"/>
        <v>-211176</v>
      </c>
      <c r="N55" s="20">
        <f t="shared" si="5"/>
        <v>3629</v>
      </c>
      <c r="O55" s="20">
        <f t="shared" si="5"/>
        <v>0</v>
      </c>
      <c r="P55" s="20">
        <f t="shared" si="5"/>
        <v>4916</v>
      </c>
      <c r="Q55" s="20"/>
      <c r="X55" s="26">
        <v>1</v>
      </c>
      <c r="Z55" s="26" t="e">
        <f>+#REF!+#REF!+#REF!+#REF!+Z53</f>
        <v>#REF!</v>
      </c>
      <c r="AA55" s="26" t="s">
        <v>150</v>
      </c>
      <c r="AB55" s="26" t="s">
        <v>1</v>
      </c>
      <c r="AC55" s="26" t="s">
        <v>151</v>
      </c>
      <c r="AD55" s="26" t="s">
        <v>152</v>
      </c>
      <c r="AE55" s="26">
        <v>7592</v>
      </c>
    </row>
    <row r="56" spans="12:31" ht="15.75">
      <c r="L56" s="18"/>
      <c r="AA56" s="26" t="s">
        <v>153</v>
      </c>
      <c r="AB56" s="26" t="s">
        <v>1</v>
      </c>
      <c r="AC56" s="26" t="s">
        <v>154</v>
      </c>
      <c r="AD56" s="26" t="s">
        <v>155</v>
      </c>
      <c r="AE56" s="26">
        <v>7592</v>
      </c>
    </row>
    <row r="57" spans="12:31" ht="15.75">
      <c r="L57" s="18"/>
      <c r="AA57" s="26" t="s">
        <v>156</v>
      </c>
      <c r="AB57" s="26" t="s">
        <v>1</v>
      </c>
      <c r="AC57" s="26" t="s">
        <v>157</v>
      </c>
      <c r="AD57" s="26" t="s">
        <v>158</v>
      </c>
      <c r="AE57" s="26">
        <v>7592</v>
      </c>
    </row>
    <row r="58" spans="1:16" ht="15.75">
      <c r="A58" s="12" t="s">
        <v>166</v>
      </c>
      <c r="B58" s="13" t="s">
        <v>167</v>
      </c>
      <c r="C58" s="50" t="s">
        <v>170</v>
      </c>
      <c r="D58" s="86" t="s">
        <v>185</v>
      </c>
      <c r="E58" s="55" t="s">
        <v>169</v>
      </c>
      <c r="F58" s="54">
        <v>39022</v>
      </c>
      <c r="G58" s="54">
        <v>41274</v>
      </c>
      <c r="H58" s="45" t="s">
        <v>186</v>
      </c>
      <c r="I58" s="55" t="s">
        <v>42</v>
      </c>
      <c r="J58" s="27">
        <v>1899960</v>
      </c>
      <c r="K58" s="27">
        <v>1197156</v>
      </c>
      <c r="L58" s="27">
        <v>0</v>
      </c>
      <c r="M58" s="25">
        <v>-1197156</v>
      </c>
      <c r="N58" s="18">
        <v>0</v>
      </c>
      <c r="O58" s="18">
        <v>0</v>
      </c>
      <c r="P58" s="19">
        <f>K58+M58+N58+L58+O58</f>
        <v>0</v>
      </c>
    </row>
    <row r="59" spans="1:16" ht="36.75" customHeight="1">
      <c r="A59" s="12"/>
      <c r="B59" s="13"/>
      <c r="C59" s="50" t="s">
        <v>210</v>
      </c>
      <c r="D59" s="86" t="s">
        <v>182</v>
      </c>
      <c r="E59" s="55" t="s">
        <v>116</v>
      </c>
      <c r="F59" s="54">
        <v>40073</v>
      </c>
      <c r="G59" s="54">
        <v>40678</v>
      </c>
      <c r="H59" s="88" t="s">
        <v>187</v>
      </c>
      <c r="I59" s="55" t="s">
        <v>37</v>
      </c>
      <c r="J59" s="27">
        <v>52920</v>
      </c>
      <c r="K59" s="27">
        <v>0</v>
      </c>
      <c r="L59" s="27">
        <v>0</v>
      </c>
      <c r="M59" s="27">
        <v>-9273</v>
      </c>
      <c r="N59" s="27">
        <v>13292</v>
      </c>
      <c r="O59" s="27">
        <v>0</v>
      </c>
      <c r="P59" s="19">
        <f>K59+M59+N59+L59+O59</f>
        <v>4019</v>
      </c>
    </row>
    <row r="60" spans="1:16" ht="33.75" customHeight="1">
      <c r="A60" s="12"/>
      <c r="B60" s="13"/>
      <c r="C60" s="50" t="s">
        <v>211</v>
      </c>
      <c r="D60" s="86" t="s">
        <v>182</v>
      </c>
      <c r="E60" s="55" t="s">
        <v>116</v>
      </c>
      <c r="F60" s="54">
        <v>40148</v>
      </c>
      <c r="G60" s="54">
        <v>40786</v>
      </c>
      <c r="H60" s="45" t="s">
        <v>186</v>
      </c>
      <c r="I60" s="55" t="s">
        <v>42</v>
      </c>
      <c r="J60" s="27">
        <v>12089</v>
      </c>
      <c r="K60" s="27">
        <v>0</v>
      </c>
      <c r="L60" s="27">
        <v>0</v>
      </c>
      <c r="M60" s="27">
        <v>-7815</v>
      </c>
      <c r="N60" s="27">
        <v>12089</v>
      </c>
      <c r="O60" s="27">
        <v>0</v>
      </c>
      <c r="P60" s="19">
        <f>K60+M60+N60+L60+O60</f>
        <v>4274</v>
      </c>
    </row>
    <row r="61" spans="1:16" ht="15.75">
      <c r="A61" s="14" t="s">
        <v>168</v>
      </c>
      <c r="B61" s="13"/>
      <c r="C61" s="56"/>
      <c r="D61" s="46" t="s">
        <v>44</v>
      </c>
      <c r="E61" s="46" t="s">
        <v>44</v>
      </c>
      <c r="F61" s="46" t="s">
        <v>44</v>
      </c>
      <c r="G61" s="46" t="s">
        <v>44</v>
      </c>
      <c r="H61" s="46" t="s">
        <v>44</v>
      </c>
      <c r="I61" s="46" t="s">
        <v>44</v>
      </c>
      <c r="J61" s="57">
        <f aca="true" t="shared" si="6" ref="J61:P61">SUM(J58:J60)</f>
        <v>1964969</v>
      </c>
      <c r="K61" s="57">
        <f t="shared" si="6"/>
        <v>1197156</v>
      </c>
      <c r="L61" s="57">
        <f t="shared" si="6"/>
        <v>0</v>
      </c>
      <c r="M61" s="57">
        <f t="shared" si="6"/>
        <v>-1214244</v>
      </c>
      <c r="N61" s="57">
        <f t="shared" si="6"/>
        <v>25381</v>
      </c>
      <c r="O61" s="57">
        <f t="shared" si="6"/>
        <v>0</v>
      </c>
      <c r="P61" s="57">
        <f t="shared" si="6"/>
        <v>8293</v>
      </c>
    </row>
    <row r="62" spans="1:4" ht="15.75">
      <c r="A62" s="12"/>
      <c r="B62" s="13"/>
      <c r="C62" s="56"/>
      <c r="D62" s="56"/>
    </row>
    <row r="64" spans="1:40" ht="21" customHeight="1">
      <c r="A64" s="14" t="s">
        <v>159</v>
      </c>
      <c r="B64" s="16"/>
      <c r="C64" s="46"/>
      <c r="D64" s="46" t="s">
        <v>44</v>
      </c>
      <c r="E64" s="46" t="s">
        <v>44</v>
      </c>
      <c r="F64" s="46" t="s">
        <v>44</v>
      </c>
      <c r="G64" s="46" t="s">
        <v>44</v>
      </c>
      <c r="H64" s="46" t="s">
        <v>44</v>
      </c>
      <c r="I64" s="46" t="s">
        <v>44</v>
      </c>
      <c r="J64" s="20">
        <f aca="true" t="shared" si="7" ref="J64:P64">+J9+J42+J50+J55+J61+J20+J12</f>
        <v>59050577</v>
      </c>
      <c r="K64" s="20">
        <f t="shared" si="7"/>
        <v>21320412</v>
      </c>
      <c r="L64" s="20">
        <f t="shared" si="7"/>
        <v>67749</v>
      </c>
      <c r="M64" s="20">
        <f t="shared" si="7"/>
        <v>-5857475</v>
      </c>
      <c r="N64" s="20">
        <f t="shared" si="7"/>
        <v>3043373</v>
      </c>
      <c r="O64" s="20">
        <f t="shared" si="7"/>
        <v>0</v>
      </c>
      <c r="P64" s="20">
        <f t="shared" si="7"/>
        <v>18574059</v>
      </c>
      <c r="Q64" s="20">
        <f aca="true" t="shared" si="8" ref="Q64:AN64">+Q9+Q42+Q50+Q55</f>
        <v>0</v>
      </c>
      <c r="R64" s="20">
        <f t="shared" si="8"/>
        <v>0</v>
      </c>
      <c r="S64" s="20">
        <f t="shared" si="8"/>
        <v>0</v>
      </c>
      <c r="T64" s="20">
        <f t="shared" si="8"/>
        <v>0</v>
      </c>
      <c r="U64" s="20">
        <f t="shared" si="8"/>
        <v>0</v>
      </c>
      <c r="V64" s="20">
        <f t="shared" si="8"/>
        <v>0</v>
      </c>
      <c r="W64" s="20">
        <f t="shared" si="8"/>
        <v>0</v>
      </c>
      <c r="X64" s="20">
        <f t="shared" si="8"/>
        <v>4</v>
      </c>
      <c r="Y64" s="20">
        <f t="shared" si="8"/>
        <v>0</v>
      </c>
      <c r="Z64" s="20" t="e">
        <f t="shared" si="8"/>
        <v>#REF!</v>
      </c>
      <c r="AA64" s="20" t="e">
        <f t="shared" si="8"/>
        <v>#VALUE!</v>
      </c>
      <c r="AB64" s="20" t="e">
        <f t="shared" si="8"/>
        <v>#VALUE!</v>
      </c>
      <c r="AC64" s="20" t="e">
        <f t="shared" si="8"/>
        <v>#VALUE!</v>
      </c>
      <c r="AD64" s="20" t="e">
        <f t="shared" si="8"/>
        <v>#VALUE!</v>
      </c>
      <c r="AE64" s="20">
        <f t="shared" si="8"/>
        <v>29432</v>
      </c>
      <c r="AF64" s="20">
        <f t="shared" si="8"/>
        <v>0</v>
      </c>
      <c r="AG64" s="20">
        <f t="shared" si="8"/>
        <v>0</v>
      </c>
      <c r="AH64" s="20">
        <f t="shared" si="8"/>
        <v>0</v>
      </c>
      <c r="AI64" s="20">
        <f t="shared" si="8"/>
        <v>0</v>
      </c>
      <c r="AJ64" s="20">
        <f t="shared" si="8"/>
        <v>0</v>
      </c>
      <c r="AK64" s="20">
        <f t="shared" si="8"/>
        <v>0</v>
      </c>
      <c r="AL64" s="20">
        <f t="shared" si="8"/>
        <v>0</v>
      </c>
      <c r="AM64" s="20">
        <f t="shared" si="8"/>
        <v>0</v>
      </c>
      <c r="AN64" s="20">
        <f t="shared" si="8"/>
        <v>0</v>
      </c>
    </row>
    <row r="66" spans="4:16" ht="15.75">
      <c r="D66" s="27" t="s">
        <v>181</v>
      </c>
      <c r="E66" s="46" t="s">
        <v>44</v>
      </c>
      <c r="F66" s="46" t="s">
        <v>44</v>
      </c>
      <c r="G66" s="46" t="s">
        <v>44</v>
      </c>
      <c r="H66" s="46" t="s">
        <v>44</v>
      </c>
      <c r="I66" s="46" t="s">
        <v>44</v>
      </c>
      <c r="J66" s="46" t="s">
        <v>44</v>
      </c>
      <c r="K66" s="89">
        <v>0</v>
      </c>
      <c r="L66" s="89">
        <v>0</v>
      </c>
      <c r="M66" s="89">
        <v>-1228</v>
      </c>
      <c r="N66" s="89">
        <v>3917</v>
      </c>
      <c r="O66" s="89">
        <v>0</v>
      </c>
      <c r="P66" s="89">
        <v>2689</v>
      </c>
    </row>
    <row r="67" spans="4:16" ht="15.75">
      <c r="D67" s="27" t="s">
        <v>215</v>
      </c>
      <c r="E67" s="46" t="s">
        <v>44</v>
      </c>
      <c r="F67" s="46" t="s">
        <v>44</v>
      </c>
      <c r="G67" s="46" t="s">
        <v>44</v>
      </c>
      <c r="H67" s="46" t="s">
        <v>44</v>
      </c>
      <c r="I67" s="46" t="s">
        <v>44</v>
      </c>
      <c r="J67" s="46" t="s">
        <v>44</v>
      </c>
      <c r="K67" s="89">
        <v>0</v>
      </c>
      <c r="L67" s="89">
        <v>1</v>
      </c>
      <c r="M67" s="89">
        <v>0</v>
      </c>
      <c r="N67" s="89">
        <v>3014075</v>
      </c>
      <c r="O67" s="89">
        <v>0</v>
      </c>
      <c r="P67" s="89">
        <v>3014076</v>
      </c>
    </row>
    <row r="68" spans="4:16" ht="15.75">
      <c r="D68" s="27" t="s">
        <v>182</v>
      </c>
      <c r="E68" s="46" t="s">
        <v>44</v>
      </c>
      <c r="F68" s="46" t="s">
        <v>44</v>
      </c>
      <c r="G68" s="46" t="s">
        <v>44</v>
      </c>
      <c r="H68" s="46" t="s">
        <v>44</v>
      </c>
      <c r="I68" s="46" t="s">
        <v>44</v>
      </c>
      <c r="J68" s="46" t="s">
        <v>44</v>
      </c>
      <c r="K68" s="89">
        <v>12758627</v>
      </c>
      <c r="L68" s="89">
        <v>0</v>
      </c>
      <c r="M68" s="89">
        <v>-3038916</v>
      </c>
      <c r="N68" s="89">
        <v>25381</v>
      </c>
      <c r="O68" s="89">
        <v>0</v>
      </c>
      <c r="P68" s="89">
        <v>9745092</v>
      </c>
    </row>
    <row r="69" spans="4:16" ht="15.75">
      <c r="D69" s="27" t="s">
        <v>183</v>
      </c>
      <c r="E69" s="46" t="s">
        <v>44</v>
      </c>
      <c r="F69" s="46" t="s">
        <v>44</v>
      </c>
      <c r="G69" s="46" t="s">
        <v>44</v>
      </c>
      <c r="H69" s="46" t="s">
        <v>44</v>
      </c>
      <c r="I69" s="46" t="s">
        <v>44</v>
      </c>
      <c r="J69" s="46" t="s">
        <v>44</v>
      </c>
      <c r="K69" s="89">
        <v>7364629</v>
      </c>
      <c r="L69" s="89">
        <v>59314</v>
      </c>
      <c r="M69" s="89">
        <v>-1620175</v>
      </c>
      <c r="N69" s="89">
        <v>0</v>
      </c>
      <c r="O69" s="89">
        <v>0</v>
      </c>
      <c r="P69" s="89">
        <v>5803768</v>
      </c>
    </row>
    <row r="70" spans="4:16" ht="15.75">
      <c r="D70" s="27" t="s">
        <v>184</v>
      </c>
      <c r="E70" s="46" t="s">
        <v>44</v>
      </c>
      <c r="F70" s="46" t="s">
        <v>44</v>
      </c>
      <c r="G70" s="46" t="s">
        <v>44</v>
      </c>
      <c r="H70" s="46" t="s">
        <v>44</v>
      </c>
      <c r="I70" s="46" t="s">
        <v>44</v>
      </c>
      <c r="J70" s="46" t="s">
        <v>44</v>
      </c>
      <c r="K70" s="89">
        <v>0</v>
      </c>
      <c r="L70" s="89">
        <v>8434</v>
      </c>
      <c r="M70" s="89">
        <v>0</v>
      </c>
      <c r="N70" s="89">
        <v>0</v>
      </c>
      <c r="O70" s="89">
        <v>0</v>
      </c>
      <c r="P70" s="89">
        <v>8434</v>
      </c>
    </row>
    <row r="71" spans="4:16" ht="15.75">
      <c r="D71" s="27" t="s">
        <v>185</v>
      </c>
      <c r="E71" s="46" t="s">
        <v>44</v>
      </c>
      <c r="F71" s="46" t="s">
        <v>44</v>
      </c>
      <c r="G71" s="46" t="s">
        <v>44</v>
      </c>
      <c r="H71" s="46" t="s">
        <v>44</v>
      </c>
      <c r="I71" s="46" t="s">
        <v>44</v>
      </c>
      <c r="J71" s="46" t="s">
        <v>44</v>
      </c>
      <c r="K71" s="89">
        <v>1197156</v>
      </c>
      <c r="L71" s="89">
        <v>0</v>
      </c>
      <c r="M71" s="89">
        <v>-1197156</v>
      </c>
      <c r="N71" s="89">
        <v>0</v>
      </c>
      <c r="O71" s="89">
        <v>0</v>
      </c>
      <c r="P71" s="89">
        <v>0</v>
      </c>
    </row>
    <row r="72" spans="4:16" ht="15.75">
      <c r="D72" s="60" t="s">
        <v>216</v>
      </c>
      <c r="E72" s="46" t="s">
        <v>44</v>
      </c>
      <c r="F72" s="46" t="s">
        <v>44</v>
      </c>
      <c r="G72" s="46" t="s">
        <v>44</v>
      </c>
      <c r="H72" s="46" t="s">
        <v>44</v>
      </c>
      <c r="I72" s="46" t="s">
        <v>44</v>
      </c>
      <c r="J72" s="46" t="s">
        <v>44</v>
      </c>
      <c r="K72" s="90">
        <v>21320412</v>
      </c>
      <c r="L72" s="90">
        <v>67749</v>
      </c>
      <c r="M72" s="90">
        <v>-5857475</v>
      </c>
      <c r="N72" s="90">
        <v>3043373</v>
      </c>
      <c r="O72" s="90">
        <v>0</v>
      </c>
      <c r="P72" s="90">
        <v>18574059</v>
      </c>
    </row>
    <row r="73" spans="11:16" ht="15.75">
      <c r="K73" s="58"/>
      <c r="L73" s="58"/>
      <c r="M73" s="58"/>
      <c r="N73" s="58"/>
      <c r="O73" s="58"/>
      <c r="P73" s="58"/>
    </row>
    <row r="74" spans="8:16" ht="15.75">
      <c r="H74" s="27" t="s">
        <v>186</v>
      </c>
      <c r="I74" s="46" t="s">
        <v>44</v>
      </c>
      <c r="J74" s="46" t="s">
        <v>44</v>
      </c>
      <c r="K74" s="89">
        <v>8348454</v>
      </c>
      <c r="L74" s="89">
        <v>59314</v>
      </c>
      <c r="M74" s="89">
        <v>-2818752</v>
      </c>
      <c r="N74" s="89">
        <v>3026164</v>
      </c>
      <c r="O74" s="89">
        <v>0</v>
      </c>
      <c r="P74" s="89">
        <v>8615180</v>
      </c>
    </row>
    <row r="75" spans="8:16" ht="15.75">
      <c r="H75" s="27" t="s">
        <v>187</v>
      </c>
      <c r="I75" s="46" t="s">
        <v>44</v>
      </c>
      <c r="J75" s="46" t="s">
        <v>44</v>
      </c>
      <c r="K75" s="89">
        <v>12733189</v>
      </c>
      <c r="L75" s="89">
        <v>0</v>
      </c>
      <c r="M75" s="89">
        <v>-3020074</v>
      </c>
      <c r="N75" s="89">
        <v>13292</v>
      </c>
      <c r="O75" s="89">
        <v>0</v>
      </c>
      <c r="P75" s="89">
        <v>9726407</v>
      </c>
    </row>
    <row r="76" spans="8:16" ht="15.75">
      <c r="H76" s="27" t="s">
        <v>188</v>
      </c>
      <c r="I76" s="46" t="s">
        <v>44</v>
      </c>
      <c r="J76" s="46" t="s">
        <v>44</v>
      </c>
      <c r="K76" s="89">
        <v>238769</v>
      </c>
      <c r="L76" s="89">
        <v>8435</v>
      </c>
      <c r="M76" s="89">
        <v>-18649</v>
      </c>
      <c r="N76" s="89">
        <v>3917</v>
      </c>
      <c r="O76" s="89">
        <v>0</v>
      </c>
      <c r="P76" s="89">
        <v>232472</v>
      </c>
    </row>
    <row r="77" spans="8:16" ht="15.75">
      <c r="H77" s="57" t="s">
        <v>216</v>
      </c>
      <c r="I77" s="46" t="s">
        <v>44</v>
      </c>
      <c r="J77" s="46" t="s">
        <v>44</v>
      </c>
      <c r="K77" s="90">
        <v>21320412</v>
      </c>
      <c r="L77" s="90">
        <v>67749</v>
      </c>
      <c r="M77" s="90">
        <v>-5857475</v>
      </c>
      <c r="N77" s="90">
        <v>3043373</v>
      </c>
      <c r="O77" s="90">
        <v>0</v>
      </c>
      <c r="P77" s="90">
        <v>18574059</v>
      </c>
    </row>
    <row r="79" spans="9:16" ht="15.75">
      <c r="I79" s="27" t="s">
        <v>37</v>
      </c>
      <c r="J79" s="46" t="s">
        <v>44</v>
      </c>
      <c r="K79" s="89">
        <v>7177604</v>
      </c>
      <c r="L79" s="89">
        <v>67749</v>
      </c>
      <c r="M79" s="89">
        <v>-1431707</v>
      </c>
      <c r="N79" s="89">
        <v>17209</v>
      </c>
      <c r="O79" s="89">
        <v>0</v>
      </c>
      <c r="P79" s="89">
        <v>5830855</v>
      </c>
    </row>
    <row r="80" spans="9:16" ht="15.75">
      <c r="I80" s="27" t="s">
        <v>42</v>
      </c>
      <c r="J80" s="46" t="s">
        <v>44</v>
      </c>
      <c r="K80" s="89">
        <v>14142808</v>
      </c>
      <c r="L80" s="89">
        <v>0</v>
      </c>
      <c r="M80" s="89">
        <v>-4425768</v>
      </c>
      <c r="N80" s="89">
        <v>3026164</v>
      </c>
      <c r="O80" s="89">
        <v>0</v>
      </c>
      <c r="P80" s="89">
        <v>12743204</v>
      </c>
    </row>
    <row r="81" spans="11:16" ht="15.75">
      <c r="K81" s="90">
        <v>21320412</v>
      </c>
      <c r="L81" s="90">
        <v>67749</v>
      </c>
      <c r="M81" s="90">
        <v>-5857475</v>
      </c>
      <c r="N81" s="90">
        <v>3043373</v>
      </c>
      <c r="O81" s="90">
        <v>0</v>
      </c>
      <c r="P81" s="90">
        <v>18574059</v>
      </c>
    </row>
    <row r="82" ht="15.75">
      <c r="A82" s="83" t="s">
        <v>213</v>
      </c>
    </row>
    <row r="83" spans="1:16" ht="39.75" customHeight="1">
      <c r="A83" s="91" t="s">
        <v>217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</sheetData>
  <sheetProtection/>
  <mergeCells count="13">
    <mergeCell ref="J4:J5"/>
    <mergeCell ref="K4:K5"/>
    <mergeCell ref="L4:O4"/>
    <mergeCell ref="A83:P83"/>
    <mergeCell ref="A2:P2"/>
    <mergeCell ref="P4:P5"/>
    <mergeCell ref="C4:C5"/>
    <mergeCell ref="E4:E5"/>
    <mergeCell ref="F4:F5"/>
    <mergeCell ref="G4:G5"/>
    <mergeCell ref="I4:I5"/>
    <mergeCell ref="D4:D5"/>
    <mergeCell ref="H4:H5"/>
  </mergeCells>
  <dataValidations count="1">
    <dataValidation type="list" allowBlank="1" showInputMessage="1" showErrorMessage="1" sqref="C8:D8 D44:D49 C44:C48 C24:D41">
      <formula1>$C$29:$C$30</formula1>
    </dataValidation>
  </dataValidations>
  <printOptions horizontalCentered="1"/>
  <pageMargins left="0.7874015748031497" right="0.7874015748031497" top="1.1811023622047245" bottom="0.7874015748031497" header="0.1968503937007874" footer="0.2362204724409449"/>
  <pageSetup firstPageNumber="45" useFirstPageNumber="1" horizontalDpi="600" verticalDpi="600" orientation="landscape" paperSize="9" scale="46" r:id="rId1"/>
  <headerFooter alignWithMargins="0">
    <oddFooter>&amp;L&amp;"Times New Roman,Regular"&amp;F; Latvijas Republikas 2010. gada pārskats par valsts budžeta izpildi un par pašvaldību budžetiem; Papildinformācija&amp;R&amp;"Times,Regular"&amp;P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="85" zoomScaleNormal="85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C31" sqref="C31"/>
    </sheetView>
  </sheetViews>
  <sheetFormatPr defaultColWidth="10.28125" defaultRowHeight="12.75"/>
  <cols>
    <col min="1" max="2" width="23.7109375" style="27" customWidth="1"/>
    <col min="3" max="3" width="23.7109375" style="26" customWidth="1"/>
    <col min="4" max="4" width="15.8515625" style="26" customWidth="1"/>
    <col min="5" max="8" width="12.7109375" style="26" customWidth="1"/>
    <col min="9" max="9" width="15.8515625" style="26" customWidth="1"/>
    <col min="10" max="33" width="10.28125" style="26" hidden="1" customWidth="1"/>
    <col min="34" max="44" width="10.28125" style="26" customWidth="1"/>
    <col min="45" max="16384" width="10.28125" style="1" customWidth="1"/>
  </cols>
  <sheetData>
    <row r="1" spans="1:24" ht="15.75">
      <c r="A1" s="26"/>
      <c r="B1" s="26"/>
      <c r="E1" s="27"/>
      <c r="F1" s="27"/>
      <c r="G1" s="27"/>
      <c r="H1" s="27"/>
      <c r="I1" s="28" t="s">
        <v>172</v>
      </c>
      <c r="T1" s="26" t="s">
        <v>0</v>
      </c>
      <c r="U1" s="26" t="s">
        <v>1</v>
      </c>
      <c r="V1" s="26" t="s">
        <v>2</v>
      </c>
      <c r="W1" s="26" t="s">
        <v>3</v>
      </c>
      <c r="X1" s="26">
        <v>7051</v>
      </c>
    </row>
    <row r="2" spans="1:24" ht="18.75">
      <c r="A2" s="92"/>
      <c r="B2" s="92"/>
      <c r="C2" s="92"/>
      <c r="D2" s="92"/>
      <c r="E2" s="92"/>
      <c r="F2" s="92"/>
      <c r="G2" s="92"/>
      <c r="H2" s="92"/>
      <c r="I2" s="92"/>
      <c r="J2" s="29"/>
      <c r="T2" s="26" t="s">
        <v>4</v>
      </c>
      <c r="U2" s="26" t="s">
        <v>1</v>
      </c>
      <c r="V2" s="26" t="s">
        <v>5</v>
      </c>
      <c r="W2" s="26" t="s">
        <v>6</v>
      </c>
      <c r="X2" s="26">
        <v>7051</v>
      </c>
    </row>
    <row r="3" spans="1:44" s="2" customFormat="1" ht="12.75">
      <c r="A3" s="30"/>
      <c r="B3" s="30"/>
      <c r="C3" s="30"/>
      <c r="D3" s="31"/>
      <c r="E3" s="4"/>
      <c r="F3" s="4"/>
      <c r="G3" s="4"/>
      <c r="H3" s="4"/>
      <c r="I3" s="17" t="s">
        <v>160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 t="s">
        <v>7</v>
      </c>
      <c r="U3" s="27" t="s">
        <v>1</v>
      </c>
      <c r="V3" s="27" t="s">
        <v>8</v>
      </c>
      <c r="W3" s="27" t="s">
        <v>9</v>
      </c>
      <c r="X3" s="27">
        <v>7051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24" ht="15.75" customHeight="1">
      <c r="A4" s="95" t="s">
        <v>180</v>
      </c>
      <c r="B4" s="93" t="s">
        <v>179</v>
      </c>
      <c r="C4" s="93" t="s">
        <v>178</v>
      </c>
      <c r="D4" s="93" t="s">
        <v>176</v>
      </c>
      <c r="E4" s="98" t="s">
        <v>14</v>
      </c>
      <c r="F4" s="101"/>
      <c r="G4" s="101"/>
      <c r="H4" s="101"/>
      <c r="I4" s="93" t="s">
        <v>15</v>
      </c>
      <c r="J4" s="32"/>
      <c r="T4" s="26">
        <v>7051</v>
      </c>
      <c r="U4" s="26" t="s">
        <v>1</v>
      </c>
      <c r="V4" s="26" t="s">
        <v>16</v>
      </c>
      <c r="W4" s="26" t="s">
        <v>17</v>
      </c>
      <c r="X4" s="26" t="s">
        <v>18</v>
      </c>
    </row>
    <row r="5" spans="1:44" s="8" customFormat="1" ht="30" customHeight="1">
      <c r="A5" s="96"/>
      <c r="B5" s="94"/>
      <c r="C5" s="100"/>
      <c r="D5" s="100"/>
      <c r="E5" s="33" t="s">
        <v>21</v>
      </c>
      <c r="F5" s="33" t="s">
        <v>22</v>
      </c>
      <c r="G5" s="33" t="s">
        <v>23</v>
      </c>
      <c r="H5" s="34" t="s">
        <v>24</v>
      </c>
      <c r="I5" s="94"/>
      <c r="J5" s="35"/>
      <c r="K5" s="36"/>
      <c r="L5" s="36"/>
      <c r="M5" s="36"/>
      <c r="N5" s="36"/>
      <c r="O5" s="36"/>
      <c r="P5" s="36"/>
      <c r="Q5" s="36"/>
      <c r="R5" s="36"/>
      <c r="S5" s="36"/>
      <c r="T5" s="36" t="s">
        <v>25</v>
      </c>
      <c r="U5" s="36" t="s">
        <v>1</v>
      </c>
      <c r="V5" s="36" t="s">
        <v>26</v>
      </c>
      <c r="W5" s="36" t="s">
        <v>27</v>
      </c>
      <c r="X5" s="36">
        <v>0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s="10" customFormat="1" ht="15.75">
      <c r="A6" s="38">
        <v>1</v>
      </c>
      <c r="B6" s="38">
        <v>2</v>
      </c>
      <c r="C6" s="37">
        <v>3</v>
      </c>
      <c r="D6" s="37">
        <v>4</v>
      </c>
      <c r="E6" s="38">
        <v>5</v>
      </c>
      <c r="F6" s="38">
        <v>6</v>
      </c>
      <c r="G6" s="38">
        <v>7</v>
      </c>
      <c r="H6" s="38">
        <v>8</v>
      </c>
      <c r="I6" s="39">
        <v>9</v>
      </c>
      <c r="J6" s="40"/>
      <c r="K6" s="41"/>
      <c r="L6" s="41"/>
      <c r="M6" s="41"/>
      <c r="N6" s="41"/>
      <c r="O6" s="41"/>
      <c r="P6" s="41"/>
      <c r="Q6" s="41"/>
      <c r="R6" s="41"/>
      <c r="S6" s="41"/>
      <c r="T6" s="41" t="s">
        <v>25</v>
      </c>
      <c r="U6" s="41" t="s">
        <v>1</v>
      </c>
      <c r="V6" s="41" t="s">
        <v>28</v>
      </c>
      <c r="W6" s="41" t="s">
        <v>29</v>
      </c>
      <c r="X6" s="41">
        <v>0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44" s="10" customFormat="1" ht="15.75">
      <c r="A7" s="42"/>
      <c r="B7" s="42"/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 t="s">
        <v>30</v>
      </c>
      <c r="U7" s="41" t="s">
        <v>1</v>
      </c>
      <c r="V7" s="41" t="s">
        <v>31</v>
      </c>
      <c r="W7" s="41" t="s">
        <v>32</v>
      </c>
      <c r="X7" s="41">
        <v>7208</v>
      </c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24" ht="15.75">
      <c r="A8" s="62" t="s">
        <v>181</v>
      </c>
      <c r="B8" s="62" t="s">
        <v>44</v>
      </c>
      <c r="C8" s="63" t="s">
        <v>44</v>
      </c>
      <c r="D8" s="63">
        <v>5247779</v>
      </c>
      <c r="E8" s="63">
        <v>0</v>
      </c>
      <c r="F8" s="63">
        <v>-5763563</v>
      </c>
      <c r="G8" s="63">
        <v>13183073</v>
      </c>
      <c r="H8" s="63">
        <v>0</v>
      </c>
      <c r="I8" s="64">
        <f>D8+E8+F8+G8</f>
        <v>12667289</v>
      </c>
      <c r="J8" s="20"/>
      <c r="Q8" s="26">
        <v>1</v>
      </c>
      <c r="T8" s="26" t="s">
        <v>38</v>
      </c>
      <c r="U8" s="26" t="s">
        <v>1</v>
      </c>
      <c r="V8" s="26" t="s">
        <v>39</v>
      </c>
      <c r="W8" s="26" t="s">
        <v>40</v>
      </c>
      <c r="X8" s="26">
        <v>7208</v>
      </c>
    </row>
    <row r="9" spans="1:10" ht="21" customHeight="1">
      <c r="A9" s="65" t="s">
        <v>182</v>
      </c>
      <c r="B9" s="62" t="s">
        <v>44</v>
      </c>
      <c r="C9" s="63" t="s">
        <v>44</v>
      </c>
      <c r="D9" s="66">
        <v>367614</v>
      </c>
      <c r="E9" s="63">
        <v>0</v>
      </c>
      <c r="F9" s="66">
        <v>-41794</v>
      </c>
      <c r="G9" s="66">
        <v>4287</v>
      </c>
      <c r="H9" s="66"/>
      <c r="I9" s="63">
        <f>D9+E9+F9+G9</f>
        <v>330107</v>
      </c>
      <c r="J9" s="20"/>
    </row>
    <row r="10" spans="1:10" ht="21" customHeight="1">
      <c r="A10" s="65" t="s">
        <v>183</v>
      </c>
      <c r="B10" s="62" t="s">
        <v>44</v>
      </c>
      <c r="C10" s="63" t="s">
        <v>44</v>
      </c>
      <c r="D10" s="66">
        <v>9377320</v>
      </c>
      <c r="E10" s="63">
        <v>0</v>
      </c>
      <c r="F10" s="66">
        <v>-2251460</v>
      </c>
      <c r="G10" s="66">
        <v>0</v>
      </c>
      <c r="H10" s="66">
        <v>0</v>
      </c>
      <c r="I10" s="63">
        <f>D10+E10+F10+G10+H10</f>
        <v>7125860</v>
      </c>
      <c r="J10" s="20"/>
    </row>
    <row r="11" spans="1:10" ht="21" customHeight="1">
      <c r="A11" s="65" t="s">
        <v>184</v>
      </c>
      <c r="B11" s="62" t="s">
        <v>44</v>
      </c>
      <c r="C11" s="63" t="s">
        <v>44</v>
      </c>
      <c r="D11" s="66">
        <v>71</v>
      </c>
      <c r="E11" s="63">
        <v>0</v>
      </c>
      <c r="F11" s="66">
        <v>0</v>
      </c>
      <c r="G11" s="66">
        <v>-71</v>
      </c>
      <c r="H11" s="66">
        <v>0</v>
      </c>
      <c r="I11" s="63">
        <f>D11+E11+F11+G11</f>
        <v>0</v>
      </c>
      <c r="J11" s="20"/>
    </row>
    <row r="12" spans="1:10" ht="21" customHeight="1">
      <c r="A12" s="67" t="s">
        <v>185</v>
      </c>
      <c r="B12" s="62" t="s">
        <v>44</v>
      </c>
      <c r="C12" s="63" t="s">
        <v>44</v>
      </c>
      <c r="D12" s="66">
        <v>1896306</v>
      </c>
      <c r="E12" s="63">
        <v>0</v>
      </c>
      <c r="F12" s="66">
        <v>-702804</v>
      </c>
      <c r="G12" s="66">
        <v>3654</v>
      </c>
      <c r="H12" s="63">
        <v>0</v>
      </c>
      <c r="I12" s="63">
        <f>D12+E12+F12+G12</f>
        <v>1197156</v>
      </c>
      <c r="J12" s="20"/>
    </row>
    <row r="13" spans="1:10" ht="43.5" customHeight="1">
      <c r="A13" s="68" t="s">
        <v>189</v>
      </c>
      <c r="B13" s="69" t="s">
        <v>44</v>
      </c>
      <c r="C13" s="64" t="s">
        <v>44</v>
      </c>
      <c r="D13" s="70">
        <f aca="true" t="shared" si="0" ref="D13:I13">D8+D9+D10+D11+D12</f>
        <v>16889090</v>
      </c>
      <c r="E13" s="70">
        <f t="shared" si="0"/>
        <v>0</v>
      </c>
      <c r="F13" s="70">
        <f t="shared" si="0"/>
        <v>-8759621</v>
      </c>
      <c r="G13" s="70">
        <f t="shared" si="0"/>
        <v>13190943</v>
      </c>
      <c r="H13" s="70">
        <f t="shared" si="0"/>
        <v>0</v>
      </c>
      <c r="I13" s="70">
        <f t="shared" si="0"/>
        <v>21320412</v>
      </c>
      <c r="J13" s="20"/>
    </row>
    <row r="14" spans="1:10" ht="21" customHeight="1">
      <c r="A14" s="67" t="s">
        <v>44</v>
      </c>
      <c r="B14" s="65" t="s">
        <v>186</v>
      </c>
      <c r="C14" s="66" t="s">
        <v>44</v>
      </c>
      <c r="D14" s="66">
        <v>11292071</v>
      </c>
      <c r="E14" s="66">
        <v>0</v>
      </c>
      <c r="F14" s="66">
        <v>-2978637</v>
      </c>
      <c r="G14" s="66">
        <v>35020</v>
      </c>
      <c r="H14" s="63">
        <v>0</v>
      </c>
      <c r="I14" s="64">
        <f aca="true" t="shared" si="1" ref="I14:I19">D14+E14+F14+G14</f>
        <v>8348454</v>
      </c>
      <c r="J14" s="20"/>
    </row>
    <row r="15" spans="1:10" ht="21" customHeight="1">
      <c r="A15" s="67" t="s">
        <v>44</v>
      </c>
      <c r="B15" s="65" t="s">
        <v>187</v>
      </c>
      <c r="C15" s="66" t="s">
        <v>44</v>
      </c>
      <c r="D15" s="66">
        <v>5340758</v>
      </c>
      <c r="E15" s="66">
        <v>0</v>
      </c>
      <c r="F15" s="66">
        <v>-5763563</v>
      </c>
      <c r="G15" s="66">
        <v>13155994</v>
      </c>
      <c r="H15" s="63">
        <v>0</v>
      </c>
      <c r="I15" s="64">
        <f t="shared" si="1"/>
        <v>12733189</v>
      </c>
      <c r="J15" s="20"/>
    </row>
    <row r="16" spans="1:10" ht="21" customHeight="1">
      <c r="A16" s="67" t="s">
        <v>44</v>
      </c>
      <c r="B16" s="65" t="s">
        <v>188</v>
      </c>
      <c r="C16" s="66" t="s">
        <v>44</v>
      </c>
      <c r="D16" s="66">
        <v>256261</v>
      </c>
      <c r="E16" s="66">
        <v>0</v>
      </c>
      <c r="F16" s="66">
        <v>-17421</v>
      </c>
      <c r="G16" s="66">
        <v>-71</v>
      </c>
      <c r="H16" s="63">
        <v>0</v>
      </c>
      <c r="I16" s="64">
        <f t="shared" si="1"/>
        <v>238769</v>
      </c>
      <c r="J16" s="20"/>
    </row>
    <row r="17" spans="1:10" ht="21" customHeight="1">
      <c r="A17" s="71" t="s">
        <v>44</v>
      </c>
      <c r="B17" s="72" t="s">
        <v>190</v>
      </c>
      <c r="C17" s="70" t="s">
        <v>44</v>
      </c>
      <c r="D17" s="70">
        <f aca="true" t="shared" si="2" ref="D17:I17">D14+D15+D16</f>
        <v>16889090</v>
      </c>
      <c r="E17" s="70">
        <f t="shared" si="2"/>
        <v>0</v>
      </c>
      <c r="F17" s="70">
        <f t="shared" si="2"/>
        <v>-8759621</v>
      </c>
      <c r="G17" s="70">
        <f t="shared" si="2"/>
        <v>13190943</v>
      </c>
      <c r="H17" s="70">
        <f t="shared" si="2"/>
        <v>0</v>
      </c>
      <c r="I17" s="70">
        <f t="shared" si="2"/>
        <v>21320412</v>
      </c>
      <c r="J17" s="20"/>
    </row>
    <row r="18" spans="1:10" ht="21" customHeight="1">
      <c r="A18" s="65" t="s">
        <v>44</v>
      </c>
      <c r="B18" s="65" t="s">
        <v>44</v>
      </c>
      <c r="C18" s="66" t="s">
        <v>37</v>
      </c>
      <c r="D18" s="66">
        <v>8963070</v>
      </c>
      <c r="E18" s="66">
        <v>0</v>
      </c>
      <c r="F18" s="66">
        <v>-1816761</v>
      </c>
      <c r="G18" s="66">
        <v>31295</v>
      </c>
      <c r="H18" s="63">
        <v>0</v>
      </c>
      <c r="I18" s="63">
        <f t="shared" si="1"/>
        <v>7177604</v>
      </c>
      <c r="J18" s="20"/>
    </row>
    <row r="19" spans="1:10" ht="21" customHeight="1">
      <c r="A19" s="67" t="s">
        <v>44</v>
      </c>
      <c r="B19" s="65" t="s">
        <v>44</v>
      </c>
      <c r="C19" s="66" t="s">
        <v>42</v>
      </c>
      <c r="D19" s="66">
        <v>7926020</v>
      </c>
      <c r="E19" s="66">
        <v>0</v>
      </c>
      <c r="F19" s="66">
        <v>-6942860</v>
      </c>
      <c r="G19" s="66">
        <v>13159648</v>
      </c>
      <c r="H19" s="63">
        <v>0</v>
      </c>
      <c r="I19" s="63">
        <f t="shared" si="1"/>
        <v>14142808</v>
      </c>
      <c r="J19" s="20"/>
    </row>
    <row r="20" spans="1:34" ht="31.5">
      <c r="A20" s="73" t="s">
        <v>44</v>
      </c>
      <c r="B20" s="73" t="s">
        <v>44</v>
      </c>
      <c r="C20" s="74" t="s">
        <v>191</v>
      </c>
      <c r="D20" s="61">
        <f>D18+D19</f>
        <v>16889090</v>
      </c>
      <c r="E20" s="61">
        <f aca="true" t="shared" si="3" ref="E20:AG20">E18+E19</f>
        <v>0</v>
      </c>
      <c r="F20" s="61">
        <f t="shared" si="3"/>
        <v>-8759621</v>
      </c>
      <c r="G20" s="61">
        <f t="shared" si="3"/>
        <v>13190943</v>
      </c>
      <c r="H20" s="61">
        <f t="shared" si="3"/>
        <v>0</v>
      </c>
      <c r="I20" s="61">
        <f t="shared" si="3"/>
        <v>21320412</v>
      </c>
      <c r="J20" s="61">
        <f t="shared" si="3"/>
        <v>0</v>
      </c>
      <c r="K20" s="61">
        <f t="shared" si="3"/>
        <v>0</v>
      </c>
      <c r="L20" s="61">
        <f t="shared" si="3"/>
        <v>0</v>
      </c>
      <c r="M20" s="61">
        <f t="shared" si="3"/>
        <v>0</v>
      </c>
      <c r="N20" s="61">
        <f t="shared" si="3"/>
        <v>0</v>
      </c>
      <c r="O20" s="61">
        <f t="shared" si="3"/>
        <v>0</v>
      </c>
      <c r="P20" s="61">
        <f t="shared" si="3"/>
        <v>0</v>
      </c>
      <c r="Q20" s="61">
        <f t="shared" si="3"/>
        <v>0</v>
      </c>
      <c r="R20" s="61">
        <f t="shared" si="3"/>
        <v>0</v>
      </c>
      <c r="S20" s="61">
        <f t="shared" si="3"/>
        <v>0</v>
      </c>
      <c r="T20" s="61">
        <f t="shared" si="3"/>
        <v>0</v>
      </c>
      <c r="U20" s="61">
        <f t="shared" si="3"/>
        <v>0</v>
      </c>
      <c r="V20" s="61">
        <f t="shared" si="3"/>
        <v>0</v>
      </c>
      <c r="W20" s="61">
        <f t="shared" si="3"/>
        <v>0</v>
      </c>
      <c r="X20" s="61">
        <f t="shared" si="3"/>
        <v>0</v>
      </c>
      <c r="Y20" s="61">
        <f t="shared" si="3"/>
        <v>0</v>
      </c>
      <c r="Z20" s="61">
        <f t="shared" si="3"/>
        <v>0</v>
      </c>
      <c r="AA20" s="61">
        <f t="shared" si="3"/>
        <v>0</v>
      </c>
      <c r="AB20" s="61">
        <f t="shared" si="3"/>
        <v>0</v>
      </c>
      <c r="AC20" s="61">
        <f t="shared" si="3"/>
        <v>0</v>
      </c>
      <c r="AD20" s="61">
        <f t="shared" si="3"/>
        <v>0</v>
      </c>
      <c r="AE20" s="61">
        <f t="shared" si="3"/>
        <v>0</v>
      </c>
      <c r="AF20" s="61">
        <f t="shared" si="3"/>
        <v>0</v>
      </c>
      <c r="AG20" s="61">
        <f t="shared" si="3"/>
        <v>0</v>
      </c>
      <c r="AH20" s="60"/>
    </row>
    <row r="21" ht="15.75">
      <c r="E21" s="18"/>
    </row>
    <row r="22" spans="1:10" ht="15.75">
      <c r="A22" s="44"/>
      <c r="B22" s="45"/>
      <c r="C22" s="18"/>
      <c r="D22" s="18"/>
      <c r="E22" s="18"/>
      <c r="F22" s="18"/>
      <c r="G22" s="18"/>
      <c r="H22" s="18"/>
      <c r="I22" s="19"/>
      <c r="J22" s="20"/>
    </row>
    <row r="23" spans="1:10" ht="15.75">
      <c r="A23" s="44"/>
      <c r="B23" s="45"/>
      <c r="C23" s="18"/>
      <c r="D23" s="18"/>
      <c r="E23" s="18"/>
      <c r="F23" s="18"/>
      <c r="G23" s="18"/>
      <c r="H23" s="18"/>
      <c r="I23" s="19"/>
      <c r="J23" s="20"/>
    </row>
    <row r="24" spans="1:10" ht="15.75">
      <c r="A24" s="44"/>
      <c r="B24" s="45"/>
      <c r="C24" s="18"/>
      <c r="D24" s="18"/>
      <c r="E24" s="18"/>
      <c r="F24" s="18"/>
      <c r="G24" s="18"/>
      <c r="H24" s="18"/>
      <c r="I24" s="19"/>
      <c r="J24" s="20"/>
    </row>
    <row r="25" spans="1:10" ht="15.75">
      <c r="A25" s="44"/>
      <c r="B25" s="45"/>
      <c r="C25" s="18"/>
      <c r="D25" s="18"/>
      <c r="E25" s="18"/>
      <c r="F25" s="18"/>
      <c r="G25" s="18"/>
      <c r="H25" s="18"/>
      <c r="I25" s="19"/>
      <c r="J25" s="20"/>
    </row>
    <row r="26" spans="1:10" ht="15.75">
      <c r="A26" s="44"/>
      <c r="B26" s="45"/>
      <c r="C26" s="18"/>
      <c r="D26" s="23"/>
      <c r="E26" s="18"/>
      <c r="F26" s="18"/>
      <c r="G26" s="18"/>
      <c r="H26" s="18"/>
      <c r="I26" s="19"/>
      <c r="J26" s="20"/>
    </row>
    <row r="27" spans="1:10" ht="15.75">
      <c r="A27" s="44"/>
      <c r="B27" s="45"/>
      <c r="C27" s="18"/>
      <c r="D27" s="18"/>
      <c r="E27" s="18"/>
      <c r="F27" s="18"/>
      <c r="G27" s="18"/>
      <c r="H27" s="18"/>
      <c r="I27" s="19"/>
      <c r="J27" s="20"/>
    </row>
    <row r="28" spans="1:10" ht="15.75">
      <c r="A28" s="44"/>
      <c r="B28" s="45"/>
      <c r="C28" s="18"/>
      <c r="D28" s="23"/>
      <c r="E28" s="18"/>
      <c r="F28" s="18"/>
      <c r="G28" s="18"/>
      <c r="H28" s="18"/>
      <c r="I28" s="19"/>
      <c r="J28" s="20"/>
    </row>
    <row r="29" spans="1:10" ht="15.75">
      <c r="A29" s="44"/>
      <c r="B29" s="45"/>
      <c r="C29" s="18"/>
      <c r="D29" s="23"/>
      <c r="E29" s="18"/>
      <c r="F29" s="18"/>
      <c r="G29" s="18"/>
      <c r="H29" s="18"/>
      <c r="I29" s="19"/>
      <c r="J29" s="20"/>
    </row>
    <row r="30" spans="1:10" ht="15.75">
      <c r="A30" s="44"/>
      <c r="B30" s="45"/>
      <c r="C30" s="18"/>
      <c r="D30" s="23"/>
      <c r="E30" s="18"/>
      <c r="F30" s="18"/>
      <c r="G30" s="18"/>
      <c r="H30" s="18"/>
      <c r="I30" s="19"/>
      <c r="J30" s="20"/>
    </row>
    <row r="31" spans="1:10" ht="15.75">
      <c r="A31" s="44"/>
      <c r="B31" s="45"/>
      <c r="C31" s="18"/>
      <c r="D31" s="23"/>
      <c r="E31" s="18"/>
      <c r="F31" s="18"/>
      <c r="G31" s="18"/>
      <c r="H31" s="18"/>
      <c r="I31" s="19"/>
      <c r="J31" s="20"/>
    </row>
    <row r="32" spans="1:10" ht="15.75">
      <c r="A32" s="44"/>
      <c r="B32" s="45"/>
      <c r="C32" s="18"/>
      <c r="D32" s="23"/>
      <c r="E32" s="18"/>
      <c r="F32" s="18"/>
      <c r="G32" s="18"/>
      <c r="H32" s="18"/>
      <c r="I32" s="19"/>
      <c r="J32" s="20"/>
    </row>
    <row r="33" spans="1:10" ht="15.75">
      <c r="A33" s="44"/>
      <c r="B33" s="45"/>
      <c r="C33" s="18"/>
      <c r="D33" s="18"/>
      <c r="E33" s="18"/>
      <c r="F33" s="18"/>
      <c r="G33" s="18"/>
      <c r="H33" s="18"/>
      <c r="I33" s="19"/>
      <c r="J33" s="20"/>
    </row>
    <row r="34" spans="1:10" ht="23.25" customHeight="1">
      <c r="A34" s="44"/>
      <c r="B34" s="45"/>
      <c r="C34" s="18"/>
      <c r="D34" s="23"/>
      <c r="E34" s="18"/>
      <c r="F34" s="18"/>
      <c r="G34" s="18"/>
      <c r="H34" s="18"/>
      <c r="I34" s="19"/>
      <c r="J34" s="20"/>
    </row>
    <row r="35" spans="1:10" ht="15.75">
      <c r="A35" s="44"/>
      <c r="B35" s="45"/>
      <c r="C35" s="18"/>
      <c r="D35" s="23"/>
      <c r="E35" s="18"/>
      <c r="F35" s="18"/>
      <c r="G35" s="18"/>
      <c r="H35" s="18"/>
      <c r="I35" s="19"/>
      <c r="J35" s="20"/>
    </row>
    <row r="36" spans="1:10" ht="21" customHeight="1">
      <c r="A36" s="46"/>
      <c r="B36" s="46"/>
      <c r="C36" s="20"/>
      <c r="D36" s="20"/>
      <c r="E36" s="18"/>
      <c r="F36" s="20"/>
      <c r="G36" s="20"/>
      <c r="H36" s="20"/>
      <c r="I36" s="20"/>
      <c r="J36" s="20"/>
    </row>
    <row r="38" spans="1:10" ht="15.75">
      <c r="A38" s="53"/>
      <c r="B38" s="45"/>
      <c r="C38" s="18"/>
      <c r="D38" s="18"/>
      <c r="E38" s="18"/>
      <c r="F38" s="18"/>
      <c r="G38" s="18"/>
      <c r="H38" s="18"/>
      <c r="I38" s="19"/>
      <c r="J38" s="20"/>
    </row>
    <row r="39" spans="1:10" ht="15.75">
      <c r="A39" s="53"/>
      <c r="B39" s="45"/>
      <c r="C39" s="18"/>
      <c r="D39" s="18"/>
      <c r="E39" s="18"/>
      <c r="F39" s="18"/>
      <c r="G39" s="18"/>
      <c r="H39" s="18"/>
      <c r="I39" s="19"/>
      <c r="J39" s="20"/>
    </row>
    <row r="40" spans="1:10" ht="15.75">
      <c r="A40" s="53"/>
      <c r="B40" s="45"/>
      <c r="C40" s="18"/>
      <c r="D40" s="18"/>
      <c r="E40" s="18"/>
      <c r="F40" s="18"/>
      <c r="G40" s="18"/>
      <c r="H40" s="18"/>
      <c r="I40" s="19"/>
      <c r="J40" s="20"/>
    </row>
    <row r="41" spans="1:10" ht="15.75">
      <c r="A41" s="53"/>
      <c r="B41" s="45"/>
      <c r="C41" s="18"/>
      <c r="D41" s="18"/>
      <c r="E41" s="18"/>
      <c r="F41" s="18"/>
      <c r="G41" s="18"/>
      <c r="H41" s="18"/>
      <c r="I41" s="19"/>
      <c r="J41" s="20"/>
    </row>
    <row r="42" spans="1:10" ht="15.75">
      <c r="A42" s="53"/>
      <c r="B42" s="45"/>
      <c r="C42" s="18"/>
      <c r="D42" s="18"/>
      <c r="E42" s="18"/>
      <c r="F42" s="18"/>
      <c r="G42" s="18"/>
      <c r="H42" s="18"/>
      <c r="I42" s="19"/>
      <c r="J42" s="20"/>
    </row>
    <row r="43" spans="1:10" ht="15.75">
      <c r="A43" s="53"/>
      <c r="B43" s="45"/>
      <c r="C43" s="18"/>
      <c r="D43" s="18"/>
      <c r="E43" s="18"/>
      <c r="F43" s="18"/>
      <c r="G43" s="18"/>
      <c r="H43" s="18"/>
      <c r="I43" s="19"/>
      <c r="J43" s="20"/>
    </row>
    <row r="44" spans="1:10" ht="15.75">
      <c r="A44" s="53"/>
      <c r="B44" s="45"/>
      <c r="C44" s="18"/>
      <c r="D44" s="18"/>
      <c r="E44" s="18"/>
      <c r="F44" s="18"/>
      <c r="G44" s="18"/>
      <c r="H44" s="18"/>
      <c r="I44" s="19"/>
      <c r="J44" s="20"/>
    </row>
    <row r="45" spans="1:10" ht="15.75">
      <c r="A45" s="53"/>
      <c r="B45" s="45"/>
      <c r="C45" s="18"/>
      <c r="D45" s="18"/>
      <c r="E45" s="18"/>
      <c r="F45" s="18"/>
      <c r="G45" s="18"/>
      <c r="H45" s="18"/>
      <c r="I45" s="19"/>
      <c r="J45" s="20"/>
    </row>
    <row r="46" spans="1:10" ht="15.75">
      <c r="A46" s="53"/>
      <c r="B46" s="45"/>
      <c r="C46" s="18"/>
      <c r="D46" s="18"/>
      <c r="E46" s="18"/>
      <c r="F46" s="18"/>
      <c r="G46" s="18"/>
      <c r="H46" s="18"/>
      <c r="I46" s="19"/>
      <c r="J46" s="20"/>
    </row>
    <row r="47" spans="1:10" ht="15.75">
      <c r="A47" s="53"/>
      <c r="B47" s="45"/>
      <c r="C47" s="18"/>
      <c r="D47" s="18"/>
      <c r="E47" s="18"/>
      <c r="F47" s="18"/>
      <c r="G47" s="18"/>
      <c r="H47" s="18"/>
      <c r="I47" s="19"/>
      <c r="J47" s="20"/>
    </row>
    <row r="48" spans="1:10" ht="15.75">
      <c r="A48" s="53"/>
      <c r="B48" s="45"/>
      <c r="C48" s="18"/>
      <c r="D48" s="18"/>
      <c r="E48" s="18"/>
      <c r="F48" s="18"/>
      <c r="G48" s="18"/>
      <c r="H48" s="18"/>
      <c r="I48" s="19"/>
      <c r="J48" s="20"/>
    </row>
    <row r="49" spans="1:10" ht="21" customHeight="1">
      <c r="A49" s="46"/>
      <c r="B49" s="46"/>
      <c r="C49" s="20"/>
      <c r="D49" s="20"/>
      <c r="E49" s="20"/>
      <c r="F49" s="20"/>
      <c r="G49" s="20"/>
      <c r="H49" s="20"/>
      <c r="I49" s="20"/>
      <c r="J49" s="20"/>
    </row>
    <row r="52" spans="1:10" ht="15.75">
      <c r="A52" s="44"/>
      <c r="B52" s="45"/>
      <c r="C52" s="18"/>
      <c r="D52" s="23"/>
      <c r="E52" s="18"/>
      <c r="F52" s="18"/>
      <c r="G52" s="18"/>
      <c r="H52" s="18"/>
      <c r="I52" s="19"/>
      <c r="J52" s="20"/>
    </row>
    <row r="53" spans="1:10" ht="21" customHeight="1">
      <c r="A53" s="46"/>
      <c r="B53" s="46"/>
      <c r="C53" s="20"/>
      <c r="D53" s="20"/>
      <c r="E53" s="20"/>
      <c r="F53" s="20"/>
      <c r="G53" s="20"/>
      <c r="H53" s="20"/>
      <c r="I53" s="20"/>
      <c r="J53" s="20"/>
    </row>
    <row r="54" ht="15.75">
      <c r="E54" s="18"/>
    </row>
    <row r="55" ht="15.75">
      <c r="E55" s="18"/>
    </row>
    <row r="56" spans="1:9" ht="15.75">
      <c r="A56" s="54"/>
      <c r="B56" s="55"/>
      <c r="C56" s="27"/>
      <c r="E56" s="27"/>
      <c r="F56" s="25"/>
      <c r="G56" s="18"/>
      <c r="H56" s="18"/>
      <c r="I56" s="19"/>
    </row>
    <row r="57" spans="1:9" ht="15.75">
      <c r="A57" s="46"/>
      <c r="B57" s="46"/>
      <c r="C57" s="57"/>
      <c r="D57" s="57"/>
      <c r="E57" s="57"/>
      <c r="F57" s="57"/>
      <c r="G57" s="57"/>
      <c r="H57" s="57"/>
      <c r="I57" s="57"/>
    </row>
    <row r="60" spans="1:33" ht="21" customHeight="1">
      <c r="A60" s="46"/>
      <c r="B60" s="4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ht="15.75">
      <c r="I61" s="58"/>
    </row>
    <row r="62" spans="1:9" ht="15.75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33" customHeight="1">
      <c r="A63" s="91"/>
      <c r="B63" s="91"/>
      <c r="C63" s="91"/>
      <c r="D63" s="91"/>
      <c r="E63" s="91"/>
      <c r="F63" s="91"/>
      <c r="G63" s="91"/>
      <c r="H63" s="91"/>
      <c r="I63" s="91"/>
    </row>
  </sheetData>
  <sheetProtection/>
  <mergeCells count="8">
    <mergeCell ref="A63:I63"/>
    <mergeCell ref="A2:I2"/>
    <mergeCell ref="I4:I5"/>
    <mergeCell ref="A4:A5"/>
    <mergeCell ref="B4:B5"/>
    <mergeCell ref="C4:C5"/>
    <mergeCell ref="D4:D5"/>
    <mergeCell ref="E4:H4"/>
  </mergeCells>
  <printOptions horizontalCentered="1"/>
  <pageMargins left="0.7874015748031497" right="0.7874015748031497" top="1.1811023622047245" bottom="0.7874015748031497" header="0.1968503937007874" footer="0.2362204724409449"/>
  <pageSetup firstPageNumber="45" useFirstPageNumber="1" horizontalDpi="600" verticalDpi="600" orientation="landscape" paperSize="9" scale="85" r:id="rId1"/>
  <headerFooter alignWithMargins="0">
    <oddFooter>&amp;L&amp;"Times New Roman,Regular"&amp;F; Latvijas Republikas 2009. gada pārskats par valsts budžeta izpildi un par pašvaldību budžetiem; 2. sējums&amp;R&amp;"Times,Regular"&amp;P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DaigaK</dc:creator>
  <cp:keywords/>
  <dc:description/>
  <cp:lastModifiedBy>Daiga Klavina</cp:lastModifiedBy>
  <cp:lastPrinted>2011-05-20T11:09:19Z</cp:lastPrinted>
  <dcterms:created xsi:type="dcterms:W3CDTF">2008-06-03T08:30:47Z</dcterms:created>
  <dcterms:modified xsi:type="dcterms:W3CDTF">2011-05-27T10:34:54Z</dcterms:modified>
  <cp:category/>
  <cp:version/>
  <cp:contentType/>
  <cp:contentStatus/>
</cp:coreProperties>
</file>